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/>
  <mc:AlternateContent xmlns:mc="http://schemas.openxmlformats.org/markup-compatibility/2006">
    <mc:Choice Requires="x15">
      <x15ac:absPath xmlns:x15ac="http://schemas.microsoft.com/office/spreadsheetml/2010/11/ac" url="/Users/jmoyagi/Desktop/Arriba Financial modelling training/Arriba tutorials/"/>
    </mc:Choice>
  </mc:AlternateContent>
  <xr:revisionPtr revIDLastSave="0" documentId="13_ncr:1_{E08D6012-8E3C-F74B-90BD-3761461C0AF8}" xr6:coauthVersionLast="47" xr6:coauthVersionMax="47" xr10:uidLastSave="{00000000-0000-0000-0000-000000000000}"/>
  <bookViews>
    <workbookView xWindow="0" yWindow="760" windowWidth="30240" windowHeight="18880" xr2:uid="{B54D6939-7BBF-9849-9EA3-D713BEA3466A}"/>
  </bookViews>
  <sheets>
    <sheet name="Debt siz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4" i="1" l="1"/>
  <c r="F54" i="1"/>
  <c r="E54" i="1"/>
  <c r="D54" i="1"/>
  <c r="F53" i="1"/>
  <c r="E53" i="1"/>
  <c r="D53" i="1"/>
  <c r="G49" i="1"/>
  <c r="F49" i="1"/>
  <c r="E49" i="1"/>
  <c r="D49" i="1"/>
  <c r="G48" i="1"/>
  <c r="G44" i="1"/>
  <c r="F44" i="1"/>
  <c r="E44" i="1"/>
  <c r="D44" i="1"/>
  <c r="G39" i="1"/>
  <c r="F39" i="1"/>
  <c r="E39" i="1"/>
  <c r="D39" i="1"/>
  <c r="G38" i="1"/>
  <c r="D33" i="1"/>
  <c r="AW22" i="1"/>
  <c r="AW23" i="1" s="1"/>
  <c r="AW53" i="1" s="1"/>
  <c r="F22" i="1"/>
  <c r="E22" i="1"/>
  <c r="D22" i="1"/>
  <c r="G18" i="1"/>
  <c r="BE17" i="1"/>
  <c r="BE19" i="1" s="1"/>
  <c r="BE22" i="1" s="1"/>
  <c r="BE23" i="1" s="1"/>
  <c r="BE53" i="1" s="1"/>
  <c r="AR17" i="1"/>
  <c r="AR19" i="1" s="1"/>
  <c r="AR22" i="1" s="1"/>
  <c r="AR23" i="1" s="1"/>
  <c r="AR53" i="1" s="1"/>
  <c r="AQ17" i="1"/>
  <c r="AQ19" i="1" s="1"/>
  <c r="AQ22" i="1" s="1"/>
  <c r="AQ23" i="1" s="1"/>
  <c r="AQ53" i="1" s="1"/>
  <c r="AP17" i="1"/>
  <c r="AP19" i="1" s="1"/>
  <c r="AP22" i="1" s="1"/>
  <c r="AP23" i="1" s="1"/>
  <c r="AP53" i="1" s="1"/>
  <c r="F17" i="1"/>
  <c r="E17" i="1"/>
  <c r="D17" i="1"/>
  <c r="BU12" i="1"/>
  <c r="BU17" i="1" s="1"/>
  <c r="BU19" i="1" s="1"/>
  <c r="BU22" i="1" s="1"/>
  <c r="BU23" i="1" s="1"/>
  <c r="BU53" i="1" s="1"/>
  <c r="BT12" i="1"/>
  <c r="BT17" i="1" s="1"/>
  <c r="BT19" i="1" s="1"/>
  <c r="BT22" i="1" s="1"/>
  <c r="BT23" i="1" s="1"/>
  <c r="BT53" i="1" s="1"/>
  <c r="BS12" i="1"/>
  <c r="BS17" i="1" s="1"/>
  <c r="BS19" i="1" s="1"/>
  <c r="BS22" i="1" s="1"/>
  <c r="BS23" i="1" s="1"/>
  <c r="BS53" i="1" s="1"/>
  <c r="BR12" i="1"/>
  <c r="BR17" i="1" s="1"/>
  <c r="BR19" i="1" s="1"/>
  <c r="BR22" i="1" s="1"/>
  <c r="BR23" i="1" s="1"/>
  <c r="BR53" i="1" s="1"/>
  <c r="BQ12" i="1"/>
  <c r="BQ17" i="1" s="1"/>
  <c r="BQ19" i="1" s="1"/>
  <c r="BQ22" i="1" s="1"/>
  <c r="BQ23" i="1" s="1"/>
  <c r="BQ53" i="1" s="1"/>
  <c r="BP12" i="1"/>
  <c r="BP17" i="1" s="1"/>
  <c r="BP19" i="1" s="1"/>
  <c r="BP22" i="1" s="1"/>
  <c r="BP23" i="1" s="1"/>
  <c r="BP53" i="1" s="1"/>
  <c r="BO12" i="1"/>
  <c r="BO17" i="1" s="1"/>
  <c r="BO19" i="1" s="1"/>
  <c r="BO22" i="1" s="1"/>
  <c r="BO23" i="1" s="1"/>
  <c r="BO53" i="1" s="1"/>
  <c r="BN12" i="1"/>
  <c r="BN17" i="1" s="1"/>
  <c r="BN19" i="1" s="1"/>
  <c r="BN22" i="1" s="1"/>
  <c r="BN23" i="1" s="1"/>
  <c r="BN53" i="1" s="1"/>
  <c r="BM12" i="1"/>
  <c r="BM17" i="1" s="1"/>
  <c r="BM19" i="1" s="1"/>
  <c r="BM22" i="1" s="1"/>
  <c r="BM23" i="1" s="1"/>
  <c r="BM53" i="1" s="1"/>
  <c r="BL12" i="1"/>
  <c r="BL17" i="1" s="1"/>
  <c r="BL19" i="1" s="1"/>
  <c r="BL22" i="1" s="1"/>
  <c r="BL23" i="1" s="1"/>
  <c r="BL53" i="1" s="1"/>
  <c r="BK12" i="1"/>
  <c r="BK17" i="1" s="1"/>
  <c r="BK19" i="1" s="1"/>
  <c r="BK22" i="1" s="1"/>
  <c r="BK23" i="1" s="1"/>
  <c r="BK53" i="1" s="1"/>
  <c r="BJ12" i="1"/>
  <c r="BJ17" i="1" s="1"/>
  <c r="BJ19" i="1" s="1"/>
  <c r="BJ22" i="1" s="1"/>
  <c r="BJ23" i="1" s="1"/>
  <c r="BJ53" i="1" s="1"/>
  <c r="BI12" i="1"/>
  <c r="BI17" i="1" s="1"/>
  <c r="BI19" i="1" s="1"/>
  <c r="BI22" i="1" s="1"/>
  <c r="BI23" i="1" s="1"/>
  <c r="BI53" i="1" s="1"/>
  <c r="BH12" i="1"/>
  <c r="BH17" i="1" s="1"/>
  <c r="BH19" i="1" s="1"/>
  <c r="BH22" i="1" s="1"/>
  <c r="BH23" i="1" s="1"/>
  <c r="BH53" i="1" s="1"/>
  <c r="BG12" i="1"/>
  <c r="BG17" i="1" s="1"/>
  <c r="BG19" i="1" s="1"/>
  <c r="BG22" i="1" s="1"/>
  <c r="BG23" i="1" s="1"/>
  <c r="BG53" i="1" s="1"/>
  <c r="BF12" i="1"/>
  <c r="BF17" i="1" s="1"/>
  <c r="BF19" i="1" s="1"/>
  <c r="BF22" i="1" s="1"/>
  <c r="BF23" i="1" s="1"/>
  <c r="BF53" i="1" s="1"/>
  <c r="BE12" i="1"/>
  <c r="BD12" i="1"/>
  <c r="BD17" i="1" s="1"/>
  <c r="BD19" i="1" s="1"/>
  <c r="BD22" i="1" s="1"/>
  <c r="BD23" i="1" s="1"/>
  <c r="BD53" i="1" s="1"/>
  <c r="BC12" i="1"/>
  <c r="BC17" i="1" s="1"/>
  <c r="BC19" i="1" s="1"/>
  <c r="BC22" i="1" s="1"/>
  <c r="BC23" i="1" s="1"/>
  <c r="BC53" i="1" s="1"/>
  <c r="BB12" i="1"/>
  <c r="BB17" i="1" s="1"/>
  <c r="BB19" i="1" s="1"/>
  <c r="BB22" i="1" s="1"/>
  <c r="BB23" i="1" s="1"/>
  <c r="BB53" i="1" s="1"/>
  <c r="BA12" i="1"/>
  <c r="BA17" i="1" s="1"/>
  <c r="BA19" i="1" s="1"/>
  <c r="BA22" i="1" s="1"/>
  <c r="BA23" i="1" s="1"/>
  <c r="BA53" i="1" s="1"/>
  <c r="AZ12" i="1"/>
  <c r="AZ17" i="1" s="1"/>
  <c r="AZ19" i="1" s="1"/>
  <c r="AZ22" i="1" s="1"/>
  <c r="AZ23" i="1" s="1"/>
  <c r="AZ53" i="1" s="1"/>
  <c r="AY12" i="1"/>
  <c r="AY17" i="1" s="1"/>
  <c r="AY19" i="1" s="1"/>
  <c r="AY22" i="1" s="1"/>
  <c r="AY23" i="1" s="1"/>
  <c r="AY53" i="1" s="1"/>
  <c r="AX12" i="1"/>
  <c r="AX17" i="1" s="1"/>
  <c r="AX19" i="1" s="1"/>
  <c r="AX22" i="1" s="1"/>
  <c r="AX23" i="1" s="1"/>
  <c r="AX53" i="1" s="1"/>
  <c r="AW12" i="1"/>
  <c r="AW17" i="1" s="1"/>
  <c r="AW19" i="1" s="1"/>
  <c r="AV12" i="1"/>
  <c r="AV17" i="1" s="1"/>
  <c r="AV19" i="1" s="1"/>
  <c r="AV22" i="1" s="1"/>
  <c r="AV23" i="1" s="1"/>
  <c r="AV53" i="1" s="1"/>
  <c r="AU12" i="1"/>
  <c r="AU17" i="1" s="1"/>
  <c r="AU19" i="1" s="1"/>
  <c r="AU22" i="1" s="1"/>
  <c r="AU23" i="1" s="1"/>
  <c r="AU53" i="1" s="1"/>
  <c r="AT12" i="1"/>
  <c r="AT17" i="1" s="1"/>
  <c r="AT19" i="1" s="1"/>
  <c r="AT22" i="1" s="1"/>
  <c r="AT23" i="1" s="1"/>
  <c r="AT53" i="1" s="1"/>
  <c r="AS12" i="1"/>
  <c r="AS17" i="1" s="1"/>
  <c r="AS19" i="1" s="1"/>
  <c r="AS22" i="1" s="1"/>
  <c r="AS23" i="1" s="1"/>
  <c r="AS53" i="1" s="1"/>
  <c r="AR12" i="1"/>
  <c r="AQ12" i="1"/>
  <c r="AP12" i="1"/>
  <c r="AO12" i="1"/>
  <c r="AO17" i="1" s="1"/>
  <c r="AO19" i="1" s="1"/>
  <c r="AO22" i="1" s="1"/>
  <c r="AO23" i="1" s="1"/>
  <c r="AO53" i="1" s="1"/>
  <c r="AN12" i="1"/>
  <c r="AN17" i="1" s="1"/>
  <c r="AN19" i="1" s="1"/>
  <c r="AN22" i="1" s="1"/>
  <c r="AN23" i="1" s="1"/>
  <c r="AN53" i="1" s="1"/>
  <c r="AM12" i="1"/>
  <c r="AM17" i="1" s="1"/>
  <c r="AM19" i="1" s="1"/>
  <c r="AM22" i="1" s="1"/>
  <c r="AM23" i="1" s="1"/>
  <c r="AM53" i="1" s="1"/>
  <c r="AL12" i="1"/>
  <c r="AL17" i="1" s="1"/>
  <c r="AL19" i="1" s="1"/>
  <c r="AL22" i="1" s="1"/>
  <c r="AL23" i="1" s="1"/>
  <c r="AL53" i="1" s="1"/>
  <c r="AK12" i="1"/>
  <c r="AK17" i="1" s="1"/>
  <c r="AK19" i="1" s="1"/>
  <c r="AK22" i="1" s="1"/>
  <c r="AK23" i="1" s="1"/>
  <c r="AK53" i="1" s="1"/>
  <c r="AJ12" i="1"/>
  <c r="AJ17" i="1" s="1"/>
  <c r="AJ19" i="1" s="1"/>
  <c r="AJ22" i="1" s="1"/>
  <c r="AJ23" i="1" s="1"/>
  <c r="AJ53" i="1" s="1"/>
  <c r="AI12" i="1"/>
  <c r="AI17" i="1" s="1"/>
  <c r="AI19" i="1" s="1"/>
  <c r="AI22" i="1" s="1"/>
  <c r="AI23" i="1" s="1"/>
  <c r="AI53" i="1" s="1"/>
  <c r="AH12" i="1"/>
  <c r="AH17" i="1" s="1"/>
  <c r="AH19" i="1" s="1"/>
  <c r="AH22" i="1" s="1"/>
  <c r="AH23" i="1" s="1"/>
  <c r="AH53" i="1" s="1"/>
  <c r="AG12" i="1"/>
  <c r="AG17" i="1" s="1"/>
  <c r="AG19" i="1" s="1"/>
  <c r="AG22" i="1" s="1"/>
  <c r="AG23" i="1" s="1"/>
  <c r="AG53" i="1" s="1"/>
  <c r="AF12" i="1"/>
  <c r="AF17" i="1" s="1"/>
  <c r="AF19" i="1" s="1"/>
  <c r="AF22" i="1" s="1"/>
  <c r="AF23" i="1" s="1"/>
  <c r="AF53" i="1" s="1"/>
  <c r="AE12" i="1"/>
  <c r="AE17" i="1" s="1"/>
  <c r="AE19" i="1" s="1"/>
  <c r="AE22" i="1" s="1"/>
  <c r="AE23" i="1" s="1"/>
  <c r="AE53" i="1" s="1"/>
  <c r="AD12" i="1"/>
  <c r="AD17" i="1" s="1"/>
  <c r="AD19" i="1" s="1"/>
  <c r="AD22" i="1" s="1"/>
  <c r="AD23" i="1" s="1"/>
  <c r="AD53" i="1" s="1"/>
  <c r="AC12" i="1"/>
  <c r="AC17" i="1" s="1"/>
  <c r="AC19" i="1" s="1"/>
  <c r="AC22" i="1" s="1"/>
  <c r="AC23" i="1" s="1"/>
  <c r="AC53" i="1" s="1"/>
  <c r="AB12" i="1"/>
  <c r="AB17" i="1" s="1"/>
  <c r="AB19" i="1" s="1"/>
  <c r="AB22" i="1" s="1"/>
  <c r="AB23" i="1" s="1"/>
  <c r="AB53" i="1" s="1"/>
  <c r="AA12" i="1"/>
  <c r="AA17" i="1" s="1"/>
  <c r="AA19" i="1" s="1"/>
  <c r="AA22" i="1" s="1"/>
  <c r="AA23" i="1" s="1"/>
  <c r="AA53" i="1" s="1"/>
  <c r="Z12" i="1"/>
  <c r="Z17" i="1" s="1"/>
  <c r="Z19" i="1" s="1"/>
  <c r="Z22" i="1" s="1"/>
  <c r="Z23" i="1" s="1"/>
  <c r="Z53" i="1" s="1"/>
  <c r="Y12" i="1"/>
  <c r="Y17" i="1" s="1"/>
  <c r="Y19" i="1" s="1"/>
  <c r="Y22" i="1" s="1"/>
  <c r="Y23" i="1" s="1"/>
  <c r="Y53" i="1" s="1"/>
  <c r="X12" i="1"/>
  <c r="X17" i="1" s="1"/>
  <c r="X19" i="1" s="1"/>
  <c r="X22" i="1" s="1"/>
  <c r="X23" i="1" s="1"/>
  <c r="X53" i="1" s="1"/>
  <c r="W12" i="1"/>
  <c r="W17" i="1" s="1"/>
  <c r="W19" i="1" s="1"/>
  <c r="W22" i="1" s="1"/>
  <c r="W23" i="1" s="1"/>
  <c r="W53" i="1" s="1"/>
  <c r="V12" i="1"/>
  <c r="V17" i="1" s="1"/>
  <c r="V19" i="1" s="1"/>
  <c r="V22" i="1" s="1"/>
  <c r="V23" i="1" s="1"/>
  <c r="V53" i="1" s="1"/>
  <c r="U12" i="1"/>
  <c r="U17" i="1" s="1"/>
  <c r="U19" i="1" s="1"/>
  <c r="U22" i="1" s="1"/>
  <c r="U23" i="1" s="1"/>
  <c r="U53" i="1" s="1"/>
  <c r="T12" i="1"/>
  <c r="T17" i="1" s="1"/>
  <c r="T19" i="1" s="1"/>
  <c r="T22" i="1" s="1"/>
  <c r="T23" i="1" s="1"/>
  <c r="T53" i="1" s="1"/>
  <c r="S12" i="1"/>
  <c r="S17" i="1" s="1"/>
  <c r="S19" i="1" s="1"/>
  <c r="S22" i="1" s="1"/>
  <c r="S23" i="1" s="1"/>
  <c r="S53" i="1" s="1"/>
  <c r="R12" i="1"/>
  <c r="R17" i="1" s="1"/>
  <c r="R19" i="1" s="1"/>
  <c r="R22" i="1" s="1"/>
  <c r="R23" i="1" s="1"/>
  <c r="R53" i="1" s="1"/>
  <c r="Q12" i="1"/>
  <c r="Q17" i="1" s="1"/>
  <c r="Q19" i="1" s="1"/>
  <c r="Q22" i="1" s="1"/>
  <c r="Q23" i="1" s="1"/>
  <c r="Q53" i="1" s="1"/>
  <c r="P12" i="1"/>
  <c r="P17" i="1" s="1"/>
  <c r="P19" i="1" s="1"/>
  <c r="P22" i="1" s="1"/>
  <c r="P23" i="1" s="1"/>
  <c r="P53" i="1" s="1"/>
  <c r="O12" i="1"/>
  <c r="O17" i="1" s="1"/>
  <c r="O19" i="1" s="1"/>
  <c r="O22" i="1" s="1"/>
  <c r="O23" i="1" s="1"/>
  <c r="O53" i="1" s="1"/>
  <c r="N12" i="1"/>
  <c r="N17" i="1" s="1"/>
  <c r="N19" i="1" s="1"/>
  <c r="N22" i="1" s="1"/>
  <c r="N23" i="1" s="1"/>
  <c r="N53" i="1" s="1"/>
  <c r="M12" i="1"/>
  <c r="M17" i="1" s="1"/>
  <c r="M19" i="1" s="1"/>
  <c r="M22" i="1" s="1"/>
  <c r="M23" i="1" s="1"/>
  <c r="M53" i="1" s="1"/>
  <c r="L12" i="1"/>
  <c r="L17" i="1" s="1"/>
  <c r="L19" i="1" s="1"/>
  <c r="L22" i="1" s="1"/>
  <c r="L23" i="1" s="1"/>
  <c r="L53" i="1" s="1"/>
  <c r="K12" i="1"/>
  <c r="K17" i="1" s="1"/>
  <c r="K19" i="1" s="1"/>
  <c r="K22" i="1" s="1"/>
  <c r="K23" i="1" s="1"/>
  <c r="K53" i="1" s="1"/>
  <c r="J12" i="1"/>
  <c r="J17" i="1" s="1"/>
  <c r="J19" i="1" s="1"/>
  <c r="J22" i="1" s="1"/>
  <c r="J23" i="1" s="1"/>
  <c r="J53" i="1" s="1"/>
  <c r="I12" i="1"/>
  <c r="I3" i="1"/>
  <c r="I33" i="1" s="1"/>
  <c r="I34" i="1" s="1"/>
  <c r="I35" i="1" s="1"/>
  <c r="I39" i="1" s="1"/>
  <c r="I40" i="1" s="1"/>
  <c r="I44" i="1" s="1"/>
  <c r="I45" i="1" s="1"/>
  <c r="I49" i="1" s="1"/>
  <c r="I50" i="1" s="1"/>
  <c r="J2" i="1" l="1"/>
  <c r="J3" i="1" s="1"/>
  <c r="I4" i="1"/>
  <c r="I51" i="1"/>
  <c r="I54" i="1" s="1"/>
  <c r="J33" i="1"/>
  <c r="J34" i="1" s="1"/>
  <c r="J35" i="1" s="1"/>
  <c r="J39" i="1" s="1"/>
  <c r="J40" i="1" s="1"/>
  <c r="J44" i="1" s="1"/>
  <c r="J45" i="1" s="1"/>
  <c r="J49" i="1" s="1"/>
  <c r="J50" i="1" s="1"/>
  <c r="J51" i="1" s="1"/>
  <c r="J54" i="1" s="1"/>
  <c r="J55" i="1" s="1"/>
  <c r="K2" i="1"/>
  <c r="K3" i="1" s="1"/>
  <c r="J4" i="1"/>
  <c r="I17" i="1"/>
  <c r="I19" i="1" s="1"/>
  <c r="G12" i="1"/>
  <c r="G17" i="1" s="1"/>
  <c r="I22" i="1" l="1"/>
  <c r="I23" i="1" s="1"/>
  <c r="G19" i="1"/>
  <c r="G22" i="1" s="1"/>
  <c r="L2" i="1"/>
  <c r="L3" i="1" s="1"/>
  <c r="K4" i="1"/>
  <c r="K33" i="1"/>
  <c r="K34" i="1" s="1"/>
  <c r="K35" i="1" s="1"/>
  <c r="K39" i="1" s="1"/>
  <c r="K40" i="1" s="1"/>
  <c r="K44" i="1" s="1"/>
  <c r="K45" i="1" s="1"/>
  <c r="K49" i="1" s="1"/>
  <c r="K50" i="1" s="1"/>
  <c r="I53" i="1" l="1"/>
  <c r="I55" i="1" s="1"/>
  <c r="G23" i="1"/>
  <c r="G53" i="1" s="1"/>
  <c r="K51" i="1"/>
  <c r="K54" i="1" s="1"/>
  <c r="K55" i="1" s="1"/>
  <c r="L4" i="1"/>
  <c r="L33" i="1"/>
  <c r="L34" i="1" s="1"/>
  <c r="L35" i="1" s="1"/>
  <c r="L39" i="1" s="1"/>
  <c r="L40" i="1" s="1"/>
  <c r="L44" i="1" s="1"/>
  <c r="L45" i="1" s="1"/>
  <c r="L49" i="1" s="1"/>
  <c r="L50" i="1" s="1"/>
  <c r="M2" i="1"/>
  <c r="M3" i="1" s="1"/>
  <c r="L51" i="1" l="1"/>
  <c r="L54" i="1" s="1"/>
  <c r="L55" i="1" s="1"/>
  <c r="N2" i="1"/>
  <c r="N3" i="1" s="1"/>
  <c r="M4" i="1"/>
  <c r="M33" i="1"/>
  <c r="M34" i="1" s="1"/>
  <c r="M35" i="1" s="1"/>
  <c r="M39" i="1" s="1"/>
  <c r="M40" i="1" s="1"/>
  <c r="M44" i="1" s="1"/>
  <c r="M45" i="1" s="1"/>
  <c r="M49" i="1" s="1"/>
  <c r="M50" i="1" s="1"/>
  <c r="M51" i="1" s="1"/>
  <c r="M54" i="1" s="1"/>
  <c r="M55" i="1" s="1"/>
  <c r="N33" i="1" l="1"/>
  <c r="N34" i="1" s="1"/>
  <c r="N35" i="1" s="1"/>
  <c r="N39" i="1" s="1"/>
  <c r="N40" i="1" s="1"/>
  <c r="N44" i="1" s="1"/>
  <c r="N45" i="1" s="1"/>
  <c r="N49" i="1" s="1"/>
  <c r="N50" i="1" s="1"/>
  <c r="N4" i="1"/>
  <c r="O2" i="1"/>
  <c r="O3" i="1" s="1"/>
  <c r="N51" i="1" l="1"/>
  <c r="N54" i="1" s="1"/>
  <c r="N55" i="1" s="1"/>
  <c r="O33" i="1"/>
  <c r="O34" i="1" s="1"/>
  <c r="O35" i="1" s="1"/>
  <c r="O39" i="1" s="1"/>
  <c r="O40" i="1" s="1"/>
  <c r="O44" i="1" s="1"/>
  <c r="O45" i="1" s="1"/>
  <c r="O49" i="1" s="1"/>
  <c r="O50" i="1" s="1"/>
  <c r="P2" i="1"/>
  <c r="P3" i="1" s="1"/>
  <c r="O4" i="1"/>
  <c r="P33" i="1" l="1"/>
  <c r="P34" i="1" s="1"/>
  <c r="P35" i="1" s="1"/>
  <c r="P39" i="1" s="1"/>
  <c r="P40" i="1" s="1"/>
  <c r="P44" i="1" s="1"/>
  <c r="P45" i="1" s="1"/>
  <c r="P49" i="1" s="1"/>
  <c r="P50" i="1" s="1"/>
  <c r="P4" i="1"/>
  <c r="Q2" i="1"/>
  <c r="Q3" i="1" s="1"/>
  <c r="O51" i="1"/>
  <c r="O54" i="1" s="1"/>
  <c r="O55" i="1" s="1"/>
  <c r="P51" i="1" l="1"/>
  <c r="P54" i="1" s="1"/>
  <c r="P55" i="1" s="1"/>
  <c r="Q33" i="1"/>
  <c r="Q34" i="1" s="1"/>
  <c r="Q35" i="1" s="1"/>
  <c r="Q39" i="1" s="1"/>
  <c r="Q40" i="1" s="1"/>
  <c r="Q44" i="1" s="1"/>
  <c r="Q45" i="1" s="1"/>
  <c r="Q49" i="1" s="1"/>
  <c r="Q50" i="1" s="1"/>
  <c r="Q51" i="1" s="1"/>
  <c r="Q54" i="1" s="1"/>
  <c r="Q55" i="1" s="1"/>
  <c r="Q4" i="1"/>
  <c r="R2" i="1"/>
  <c r="R3" i="1" s="1"/>
  <c r="R33" i="1" l="1"/>
  <c r="R34" i="1" s="1"/>
  <c r="R35" i="1" s="1"/>
  <c r="R39" i="1" s="1"/>
  <c r="R40" i="1" s="1"/>
  <c r="R44" i="1" s="1"/>
  <c r="R45" i="1" s="1"/>
  <c r="R49" i="1" s="1"/>
  <c r="R50" i="1" s="1"/>
  <c r="R51" i="1" s="1"/>
  <c r="R54" i="1" s="1"/>
  <c r="R55" i="1" s="1"/>
  <c r="R4" i="1"/>
  <c r="S2" i="1"/>
  <c r="S3" i="1" s="1"/>
  <c r="T2" i="1" l="1"/>
  <c r="T3" i="1" s="1"/>
  <c r="S4" i="1"/>
  <c r="S33" i="1"/>
  <c r="S34" i="1" s="1"/>
  <c r="S35" i="1" s="1"/>
  <c r="S39" i="1" s="1"/>
  <c r="S40" i="1" s="1"/>
  <c r="S44" i="1" s="1"/>
  <c r="S45" i="1" s="1"/>
  <c r="S49" i="1" s="1"/>
  <c r="S50" i="1" s="1"/>
  <c r="S51" i="1" s="1"/>
  <c r="S54" i="1" s="1"/>
  <c r="S55" i="1" s="1"/>
  <c r="T33" i="1" l="1"/>
  <c r="T34" i="1" s="1"/>
  <c r="T35" i="1" s="1"/>
  <c r="T39" i="1" s="1"/>
  <c r="T40" i="1" s="1"/>
  <c r="T44" i="1" s="1"/>
  <c r="T45" i="1" s="1"/>
  <c r="T49" i="1" s="1"/>
  <c r="T50" i="1" s="1"/>
  <c r="T51" i="1" s="1"/>
  <c r="T54" i="1" s="1"/>
  <c r="T55" i="1" s="1"/>
  <c r="U2" i="1"/>
  <c r="U3" i="1" s="1"/>
  <c r="T4" i="1"/>
  <c r="U33" i="1" l="1"/>
  <c r="U34" i="1" s="1"/>
  <c r="U35" i="1" s="1"/>
  <c r="U39" i="1" s="1"/>
  <c r="U40" i="1" s="1"/>
  <c r="U44" i="1" s="1"/>
  <c r="U45" i="1" s="1"/>
  <c r="U49" i="1" s="1"/>
  <c r="U50" i="1" s="1"/>
  <c r="U51" i="1" s="1"/>
  <c r="U54" i="1" s="1"/>
  <c r="U55" i="1" s="1"/>
  <c r="V2" i="1"/>
  <c r="V3" i="1" s="1"/>
  <c r="U4" i="1"/>
  <c r="V4" i="1" l="1"/>
  <c r="V33" i="1"/>
  <c r="V34" i="1" s="1"/>
  <c r="V35" i="1" s="1"/>
  <c r="V39" i="1" s="1"/>
  <c r="V40" i="1" s="1"/>
  <c r="V44" i="1" s="1"/>
  <c r="V45" i="1" s="1"/>
  <c r="V49" i="1" s="1"/>
  <c r="V50" i="1" s="1"/>
  <c r="V51" i="1" s="1"/>
  <c r="V54" i="1" s="1"/>
  <c r="V55" i="1" s="1"/>
  <c r="W2" i="1"/>
  <c r="W3" i="1" s="1"/>
  <c r="X2" i="1" l="1"/>
  <c r="X3" i="1" s="1"/>
  <c r="W4" i="1"/>
  <c r="W33" i="1"/>
  <c r="W34" i="1" s="1"/>
  <c r="W35" i="1" s="1"/>
  <c r="W39" i="1" s="1"/>
  <c r="W40" i="1" s="1"/>
  <c r="W44" i="1" s="1"/>
  <c r="W45" i="1" s="1"/>
  <c r="W49" i="1" s="1"/>
  <c r="W50" i="1" s="1"/>
  <c r="W51" i="1" s="1"/>
  <c r="W54" i="1" s="1"/>
  <c r="W55" i="1" s="1"/>
  <c r="X33" i="1" l="1"/>
  <c r="X34" i="1" s="1"/>
  <c r="X35" i="1" s="1"/>
  <c r="X39" i="1" s="1"/>
  <c r="X40" i="1" s="1"/>
  <c r="X44" i="1" s="1"/>
  <c r="X45" i="1" s="1"/>
  <c r="X49" i="1" s="1"/>
  <c r="X50" i="1" s="1"/>
  <c r="X51" i="1" s="1"/>
  <c r="X54" i="1" s="1"/>
  <c r="X55" i="1" s="1"/>
  <c r="X4" i="1"/>
  <c r="Y2" i="1"/>
  <c r="Y3" i="1" s="1"/>
  <c r="Y4" i="1" l="1"/>
  <c r="Z2" i="1"/>
  <c r="Z3" i="1" s="1"/>
  <c r="Y33" i="1"/>
  <c r="Y34" i="1" s="1"/>
  <c r="Y35" i="1" s="1"/>
  <c r="Y39" i="1" s="1"/>
  <c r="Y40" i="1" s="1"/>
  <c r="Y44" i="1" s="1"/>
  <c r="Y45" i="1" s="1"/>
  <c r="Y49" i="1" s="1"/>
  <c r="Y50" i="1" s="1"/>
  <c r="Y51" i="1" s="1"/>
  <c r="Y54" i="1" s="1"/>
  <c r="Y55" i="1" s="1"/>
  <c r="Z33" i="1" l="1"/>
  <c r="Z34" i="1" s="1"/>
  <c r="Z35" i="1" s="1"/>
  <c r="Z39" i="1" s="1"/>
  <c r="Z40" i="1" s="1"/>
  <c r="Z44" i="1" s="1"/>
  <c r="Z45" i="1" s="1"/>
  <c r="Z49" i="1" s="1"/>
  <c r="Z50" i="1" s="1"/>
  <c r="Z51" i="1" s="1"/>
  <c r="Z54" i="1" s="1"/>
  <c r="Z55" i="1" s="1"/>
  <c r="Z4" i="1"/>
  <c r="AA2" i="1"/>
  <c r="AA3" i="1" s="1"/>
  <c r="AA33" i="1" l="1"/>
  <c r="AA34" i="1" s="1"/>
  <c r="AA35" i="1" s="1"/>
  <c r="AA39" i="1" s="1"/>
  <c r="AA40" i="1" s="1"/>
  <c r="AA44" i="1" s="1"/>
  <c r="AA45" i="1" s="1"/>
  <c r="AA49" i="1" s="1"/>
  <c r="AA50" i="1" s="1"/>
  <c r="AA51" i="1" s="1"/>
  <c r="AA54" i="1" s="1"/>
  <c r="AA55" i="1" s="1"/>
  <c r="AB2" i="1"/>
  <c r="AB3" i="1" s="1"/>
  <c r="AA4" i="1"/>
  <c r="AB33" i="1" l="1"/>
  <c r="AB34" i="1" s="1"/>
  <c r="AB35" i="1" s="1"/>
  <c r="AB39" i="1" s="1"/>
  <c r="AB40" i="1" s="1"/>
  <c r="AB44" i="1" s="1"/>
  <c r="AB45" i="1" s="1"/>
  <c r="AB49" i="1" s="1"/>
  <c r="AB50" i="1" s="1"/>
  <c r="AB51" i="1" s="1"/>
  <c r="AB54" i="1" s="1"/>
  <c r="AB55" i="1" s="1"/>
  <c r="AC2" i="1"/>
  <c r="AC3" i="1" s="1"/>
  <c r="AB4" i="1"/>
  <c r="AC33" i="1" l="1"/>
  <c r="AC34" i="1" s="1"/>
  <c r="AC35" i="1" s="1"/>
  <c r="AC39" i="1" s="1"/>
  <c r="AC40" i="1" s="1"/>
  <c r="AC44" i="1" s="1"/>
  <c r="AC45" i="1" s="1"/>
  <c r="AC49" i="1" s="1"/>
  <c r="AC50" i="1" s="1"/>
  <c r="AC51" i="1" s="1"/>
  <c r="AC54" i="1" s="1"/>
  <c r="AC55" i="1" s="1"/>
  <c r="AD2" i="1"/>
  <c r="AD3" i="1" s="1"/>
  <c r="AC4" i="1"/>
  <c r="AD33" i="1" l="1"/>
  <c r="AD34" i="1" s="1"/>
  <c r="AD35" i="1" s="1"/>
  <c r="AD39" i="1" s="1"/>
  <c r="AD40" i="1" s="1"/>
  <c r="AD44" i="1" s="1"/>
  <c r="AD45" i="1" s="1"/>
  <c r="AD49" i="1" s="1"/>
  <c r="AD50" i="1" s="1"/>
  <c r="AD51" i="1" s="1"/>
  <c r="AD54" i="1" s="1"/>
  <c r="AD55" i="1" s="1"/>
  <c r="AE2" i="1"/>
  <c r="AE3" i="1" s="1"/>
  <c r="AD4" i="1"/>
  <c r="AE33" i="1" l="1"/>
  <c r="AE34" i="1" s="1"/>
  <c r="AE35" i="1" s="1"/>
  <c r="AE39" i="1" s="1"/>
  <c r="AE40" i="1" s="1"/>
  <c r="AE44" i="1" s="1"/>
  <c r="AE45" i="1" s="1"/>
  <c r="AE49" i="1" s="1"/>
  <c r="AE50" i="1" s="1"/>
  <c r="AE51" i="1" s="1"/>
  <c r="AE54" i="1" s="1"/>
  <c r="AE55" i="1" s="1"/>
  <c r="AF2" i="1"/>
  <c r="AF3" i="1" s="1"/>
  <c r="AE4" i="1"/>
  <c r="AF33" i="1" l="1"/>
  <c r="AF34" i="1" s="1"/>
  <c r="AF35" i="1" s="1"/>
  <c r="AF39" i="1" s="1"/>
  <c r="AF40" i="1" s="1"/>
  <c r="AF44" i="1" s="1"/>
  <c r="AF45" i="1" s="1"/>
  <c r="AF49" i="1" s="1"/>
  <c r="AF50" i="1" s="1"/>
  <c r="AF51" i="1" s="1"/>
  <c r="AF54" i="1" s="1"/>
  <c r="AF55" i="1" s="1"/>
  <c r="AG2" i="1"/>
  <c r="AG3" i="1" s="1"/>
  <c r="AF4" i="1"/>
  <c r="AG33" i="1" l="1"/>
  <c r="AG34" i="1" s="1"/>
  <c r="AG35" i="1" s="1"/>
  <c r="AG39" i="1" s="1"/>
  <c r="AG40" i="1" s="1"/>
  <c r="AG44" i="1" s="1"/>
  <c r="AG45" i="1" s="1"/>
  <c r="AG49" i="1" s="1"/>
  <c r="AG50" i="1" s="1"/>
  <c r="AG51" i="1" s="1"/>
  <c r="AG54" i="1" s="1"/>
  <c r="AG55" i="1" s="1"/>
  <c r="AH2" i="1"/>
  <c r="AH3" i="1" s="1"/>
  <c r="AG4" i="1"/>
  <c r="AH33" i="1" l="1"/>
  <c r="AH34" i="1" s="1"/>
  <c r="AH35" i="1" s="1"/>
  <c r="AH39" i="1" s="1"/>
  <c r="AH40" i="1" s="1"/>
  <c r="AH44" i="1" s="1"/>
  <c r="AH45" i="1" s="1"/>
  <c r="AH49" i="1" s="1"/>
  <c r="AH50" i="1" s="1"/>
  <c r="AH51" i="1" s="1"/>
  <c r="AH54" i="1" s="1"/>
  <c r="AH55" i="1" s="1"/>
  <c r="AH4" i="1"/>
  <c r="AI2" i="1"/>
  <c r="AI3" i="1" s="1"/>
  <c r="AI33" i="1" l="1"/>
  <c r="AI34" i="1" s="1"/>
  <c r="AI35" i="1" s="1"/>
  <c r="AI39" i="1" s="1"/>
  <c r="AI40" i="1" s="1"/>
  <c r="AI44" i="1" s="1"/>
  <c r="AI45" i="1" s="1"/>
  <c r="AI49" i="1" s="1"/>
  <c r="AI50" i="1" s="1"/>
  <c r="AI51" i="1" s="1"/>
  <c r="AI54" i="1" s="1"/>
  <c r="AI55" i="1" s="1"/>
  <c r="AI4" i="1"/>
  <c r="AJ2" i="1"/>
  <c r="AJ3" i="1" s="1"/>
  <c r="AJ33" i="1" l="1"/>
  <c r="AJ34" i="1" s="1"/>
  <c r="AJ35" i="1" s="1"/>
  <c r="AJ39" i="1" s="1"/>
  <c r="AJ40" i="1" s="1"/>
  <c r="AJ44" i="1" s="1"/>
  <c r="AJ45" i="1" s="1"/>
  <c r="AJ49" i="1" s="1"/>
  <c r="AJ50" i="1" s="1"/>
  <c r="AJ51" i="1" s="1"/>
  <c r="AJ54" i="1" s="1"/>
  <c r="AJ55" i="1" s="1"/>
  <c r="AJ4" i="1"/>
  <c r="AK2" i="1"/>
  <c r="AK3" i="1" s="1"/>
  <c r="AK4" i="1" l="1"/>
  <c r="AK33" i="1"/>
  <c r="AK34" i="1" s="1"/>
  <c r="AK35" i="1" s="1"/>
  <c r="AK39" i="1" s="1"/>
  <c r="AK40" i="1" s="1"/>
  <c r="AK44" i="1" s="1"/>
  <c r="AK45" i="1" s="1"/>
  <c r="AK49" i="1" s="1"/>
  <c r="AK50" i="1" s="1"/>
  <c r="AK51" i="1" s="1"/>
  <c r="AK54" i="1" s="1"/>
  <c r="AK55" i="1" s="1"/>
  <c r="AL2" i="1"/>
  <c r="AL3" i="1" s="1"/>
  <c r="AL33" i="1" l="1"/>
  <c r="AL34" i="1" s="1"/>
  <c r="AL35" i="1" s="1"/>
  <c r="AL39" i="1" s="1"/>
  <c r="AL40" i="1" s="1"/>
  <c r="AL44" i="1" s="1"/>
  <c r="AL45" i="1" s="1"/>
  <c r="AL49" i="1" s="1"/>
  <c r="AL50" i="1" s="1"/>
  <c r="AL51" i="1" s="1"/>
  <c r="AL54" i="1" s="1"/>
  <c r="AL55" i="1" s="1"/>
  <c r="AM2" i="1"/>
  <c r="AM3" i="1" s="1"/>
  <c r="AL4" i="1"/>
  <c r="AN2" i="1" l="1"/>
  <c r="AN3" i="1" s="1"/>
  <c r="AM4" i="1"/>
  <c r="AM33" i="1"/>
  <c r="AM34" i="1" s="1"/>
  <c r="AM35" i="1" s="1"/>
  <c r="AM39" i="1" s="1"/>
  <c r="AM40" i="1" s="1"/>
  <c r="AM44" i="1" s="1"/>
  <c r="AM45" i="1" s="1"/>
  <c r="AM49" i="1" s="1"/>
  <c r="AM50" i="1" s="1"/>
  <c r="AM51" i="1" s="1"/>
  <c r="AM54" i="1" s="1"/>
  <c r="AM55" i="1" s="1"/>
  <c r="AO2" i="1" l="1"/>
  <c r="AO3" i="1" s="1"/>
  <c r="AN4" i="1"/>
  <c r="AN33" i="1"/>
  <c r="AN34" i="1" s="1"/>
  <c r="AN35" i="1" s="1"/>
  <c r="AN39" i="1" s="1"/>
  <c r="AN40" i="1" s="1"/>
  <c r="AN44" i="1" s="1"/>
  <c r="AN45" i="1" s="1"/>
  <c r="AN49" i="1" s="1"/>
  <c r="AN50" i="1" s="1"/>
  <c r="AN51" i="1" s="1"/>
  <c r="AN54" i="1" s="1"/>
  <c r="AN55" i="1" s="1"/>
  <c r="AO33" i="1" l="1"/>
  <c r="AO34" i="1" s="1"/>
  <c r="AO35" i="1" s="1"/>
  <c r="AO39" i="1" s="1"/>
  <c r="AO40" i="1" s="1"/>
  <c r="AO44" i="1" s="1"/>
  <c r="AO45" i="1" s="1"/>
  <c r="AO49" i="1" s="1"/>
  <c r="AO50" i="1" s="1"/>
  <c r="AO51" i="1" s="1"/>
  <c r="AO54" i="1" s="1"/>
  <c r="AO55" i="1" s="1"/>
  <c r="AP2" i="1"/>
  <c r="AP3" i="1" s="1"/>
  <c r="AO4" i="1"/>
  <c r="AP33" i="1" l="1"/>
  <c r="AP34" i="1" s="1"/>
  <c r="AP35" i="1" s="1"/>
  <c r="AP39" i="1" s="1"/>
  <c r="AP40" i="1" s="1"/>
  <c r="AP44" i="1" s="1"/>
  <c r="AP45" i="1" s="1"/>
  <c r="AP49" i="1" s="1"/>
  <c r="AP50" i="1" s="1"/>
  <c r="AP51" i="1" s="1"/>
  <c r="AP54" i="1" s="1"/>
  <c r="AP55" i="1" s="1"/>
  <c r="AQ2" i="1"/>
  <c r="AQ3" i="1" s="1"/>
  <c r="AP4" i="1"/>
  <c r="AR2" i="1" l="1"/>
  <c r="AR3" i="1" s="1"/>
  <c r="AQ4" i="1"/>
  <c r="AQ33" i="1"/>
  <c r="AQ34" i="1" s="1"/>
  <c r="AQ35" i="1" s="1"/>
  <c r="AQ39" i="1" s="1"/>
  <c r="AQ40" i="1" s="1"/>
  <c r="AQ44" i="1" s="1"/>
  <c r="AQ45" i="1" s="1"/>
  <c r="AQ49" i="1" s="1"/>
  <c r="AQ50" i="1" s="1"/>
  <c r="AQ51" i="1" s="1"/>
  <c r="AQ54" i="1" s="1"/>
  <c r="AQ55" i="1" s="1"/>
  <c r="AR33" i="1" l="1"/>
  <c r="AR34" i="1" s="1"/>
  <c r="AR35" i="1" s="1"/>
  <c r="AR39" i="1" s="1"/>
  <c r="AR40" i="1" s="1"/>
  <c r="AR44" i="1" s="1"/>
  <c r="AR45" i="1" s="1"/>
  <c r="AR49" i="1" s="1"/>
  <c r="AR50" i="1" s="1"/>
  <c r="AR51" i="1" s="1"/>
  <c r="AR54" i="1" s="1"/>
  <c r="AR55" i="1" s="1"/>
  <c r="AR4" i="1"/>
  <c r="AS2" i="1"/>
  <c r="AS3" i="1" s="1"/>
  <c r="AS33" i="1" l="1"/>
  <c r="AS34" i="1" s="1"/>
  <c r="AS35" i="1" s="1"/>
  <c r="AS39" i="1" s="1"/>
  <c r="AS40" i="1" s="1"/>
  <c r="AS44" i="1" s="1"/>
  <c r="AS45" i="1" s="1"/>
  <c r="AS49" i="1" s="1"/>
  <c r="AS50" i="1" s="1"/>
  <c r="AS51" i="1" s="1"/>
  <c r="AS54" i="1" s="1"/>
  <c r="AS55" i="1" s="1"/>
  <c r="AS4" i="1"/>
  <c r="AT2" i="1"/>
  <c r="AT3" i="1" s="1"/>
  <c r="AT33" i="1" l="1"/>
  <c r="AT34" i="1" s="1"/>
  <c r="AT35" i="1" s="1"/>
  <c r="AT39" i="1" s="1"/>
  <c r="AT40" i="1" s="1"/>
  <c r="AT44" i="1" s="1"/>
  <c r="AT45" i="1" s="1"/>
  <c r="AT49" i="1" s="1"/>
  <c r="AT50" i="1" s="1"/>
  <c r="AT51" i="1" s="1"/>
  <c r="AT54" i="1" s="1"/>
  <c r="AT55" i="1" s="1"/>
  <c r="AT4" i="1"/>
  <c r="AU2" i="1"/>
  <c r="AU3" i="1" s="1"/>
  <c r="AU33" i="1" l="1"/>
  <c r="AU34" i="1" s="1"/>
  <c r="AU35" i="1" s="1"/>
  <c r="AU39" i="1" s="1"/>
  <c r="AU40" i="1" s="1"/>
  <c r="AU44" i="1" s="1"/>
  <c r="AU45" i="1" s="1"/>
  <c r="AU49" i="1" s="1"/>
  <c r="AU50" i="1" s="1"/>
  <c r="AU51" i="1" s="1"/>
  <c r="AU54" i="1" s="1"/>
  <c r="AU55" i="1" s="1"/>
  <c r="AU4" i="1"/>
  <c r="AV2" i="1"/>
  <c r="AV3" i="1" s="1"/>
  <c r="AV33" i="1" l="1"/>
  <c r="AV34" i="1" s="1"/>
  <c r="AV35" i="1" s="1"/>
  <c r="AV39" i="1" s="1"/>
  <c r="AV40" i="1" s="1"/>
  <c r="AV44" i="1" s="1"/>
  <c r="AV45" i="1" s="1"/>
  <c r="AV49" i="1" s="1"/>
  <c r="AV50" i="1" s="1"/>
  <c r="AV51" i="1" s="1"/>
  <c r="AV54" i="1" s="1"/>
  <c r="AV55" i="1" s="1"/>
  <c r="AV4" i="1"/>
  <c r="AW2" i="1"/>
  <c r="AW3" i="1" s="1"/>
  <c r="AW33" i="1" l="1"/>
  <c r="AW34" i="1" s="1"/>
  <c r="AW35" i="1" s="1"/>
  <c r="AW39" i="1" s="1"/>
  <c r="AW40" i="1" s="1"/>
  <c r="AW44" i="1" s="1"/>
  <c r="AW45" i="1" s="1"/>
  <c r="AW49" i="1" s="1"/>
  <c r="AW50" i="1" s="1"/>
  <c r="AW51" i="1" s="1"/>
  <c r="AW54" i="1" s="1"/>
  <c r="AW55" i="1" s="1"/>
  <c r="AX2" i="1"/>
  <c r="AX3" i="1" s="1"/>
  <c r="AW4" i="1"/>
  <c r="AX33" i="1" l="1"/>
  <c r="AX34" i="1" s="1"/>
  <c r="AX35" i="1" s="1"/>
  <c r="AX39" i="1" s="1"/>
  <c r="AX40" i="1" s="1"/>
  <c r="AX44" i="1" s="1"/>
  <c r="AX45" i="1" s="1"/>
  <c r="AX49" i="1" s="1"/>
  <c r="AX50" i="1" s="1"/>
  <c r="AX51" i="1" s="1"/>
  <c r="AX54" i="1" s="1"/>
  <c r="AX55" i="1" s="1"/>
  <c r="AY2" i="1"/>
  <c r="AY3" i="1" s="1"/>
  <c r="AX4" i="1"/>
  <c r="AY33" i="1" l="1"/>
  <c r="AY34" i="1" s="1"/>
  <c r="AY35" i="1" s="1"/>
  <c r="AY39" i="1" s="1"/>
  <c r="AY40" i="1" s="1"/>
  <c r="AY44" i="1" s="1"/>
  <c r="AY45" i="1" s="1"/>
  <c r="AY49" i="1" s="1"/>
  <c r="AY50" i="1" s="1"/>
  <c r="AY51" i="1" s="1"/>
  <c r="AY54" i="1" s="1"/>
  <c r="AY55" i="1" s="1"/>
  <c r="AZ2" i="1"/>
  <c r="AZ3" i="1" s="1"/>
  <c r="AY4" i="1"/>
  <c r="AZ33" i="1" l="1"/>
  <c r="AZ34" i="1" s="1"/>
  <c r="AZ35" i="1" s="1"/>
  <c r="AZ39" i="1" s="1"/>
  <c r="AZ40" i="1" s="1"/>
  <c r="AZ44" i="1" s="1"/>
  <c r="AZ45" i="1" s="1"/>
  <c r="AZ49" i="1" s="1"/>
  <c r="AZ50" i="1" s="1"/>
  <c r="AZ51" i="1" s="1"/>
  <c r="AZ54" i="1" s="1"/>
  <c r="AZ55" i="1" s="1"/>
  <c r="BA2" i="1"/>
  <c r="BA3" i="1" s="1"/>
  <c r="AZ4" i="1"/>
  <c r="BA33" i="1" l="1"/>
  <c r="BA34" i="1" s="1"/>
  <c r="BA35" i="1" s="1"/>
  <c r="BA39" i="1" s="1"/>
  <c r="BA40" i="1" s="1"/>
  <c r="BA44" i="1" s="1"/>
  <c r="BA45" i="1" s="1"/>
  <c r="BA49" i="1" s="1"/>
  <c r="BA50" i="1" s="1"/>
  <c r="BA51" i="1" s="1"/>
  <c r="BA54" i="1" s="1"/>
  <c r="BA55" i="1" s="1"/>
  <c r="BB2" i="1"/>
  <c r="BB3" i="1" s="1"/>
  <c r="BA4" i="1"/>
  <c r="BB33" i="1" l="1"/>
  <c r="BB34" i="1" s="1"/>
  <c r="BB35" i="1" s="1"/>
  <c r="BB39" i="1" s="1"/>
  <c r="BB40" i="1" s="1"/>
  <c r="BB44" i="1" s="1"/>
  <c r="BB45" i="1" s="1"/>
  <c r="BB49" i="1" s="1"/>
  <c r="BB50" i="1" s="1"/>
  <c r="BB51" i="1" s="1"/>
  <c r="BB54" i="1" s="1"/>
  <c r="BB55" i="1" s="1"/>
  <c r="BB4" i="1"/>
  <c r="BC2" i="1"/>
  <c r="BC3" i="1" s="1"/>
  <c r="BD2" i="1" l="1"/>
  <c r="BD3" i="1" s="1"/>
  <c r="BC33" i="1"/>
  <c r="BC34" i="1" s="1"/>
  <c r="BC35" i="1" s="1"/>
  <c r="BC39" i="1" s="1"/>
  <c r="BC40" i="1" s="1"/>
  <c r="BC44" i="1" s="1"/>
  <c r="BC45" i="1" s="1"/>
  <c r="BC49" i="1" s="1"/>
  <c r="BC50" i="1" s="1"/>
  <c r="BC51" i="1" s="1"/>
  <c r="BC54" i="1" s="1"/>
  <c r="BC55" i="1" s="1"/>
  <c r="BC4" i="1"/>
  <c r="BD33" i="1" l="1"/>
  <c r="BD34" i="1" s="1"/>
  <c r="BD35" i="1" s="1"/>
  <c r="BD39" i="1" s="1"/>
  <c r="BD40" i="1" s="1"/>
  <c r="BD44" i="1" s="1"/>
  <c r="BD45" i="1" s="1"/>
  <c r="BD49" i="1" s="1"/>
  <c r="BD50" i="1" s="1"/>
  <c r="BD51" i="1" s="1"/>
  <c r="BD54" i="1" s="1"/>
  <c r="BD55" i="1" s="1"/>
  <c r="BD4" i="1"/>
  <c r="BE2" i="1"/>
  <c r="BE3" i="1" s="1"/>
  <c r="BE33" i="1" l="1"/>
  <c r="BE34" i="1" s="1"/>
  <c r="BE35" i="1" s="1"/>
  <c r="BE39" i="1" s="1"/>
  <c r="BE40" i="1" s="1"/>
  <c r="BE44" i="1" s="1"/>
  <c r="BE45" i="1" s="1"/>
  <c r="BE49" i="1" s="1"/>
  <c r="BE50" i="1" s="1"/>
  <c r="BE51" i="1" s="1"/>
  <c r="BE54" i="1" s="1"/>
  <c r="BE55" i="1" s="1"/>
  <c r="BE4" i="1"/>
  <c r="BF2" i="1"/>
  <c r="BF3" i="1" s="1"/>
  <c r="BF33" i="1" l="1"/>
  <c r="BF34" i="1" s="1"/>
  <c r="BF35" i="1" s="1"/>
  <c r="BF39" i="1" s="1"/>
  <c r="BF40" i="1" s="1"/>
  <c r="BF44" i="1" s="1"/>
  <c r="BF45" i="1" s="1"/>
  <c r="BF49" i="1" s="1"/>
  <c r="BF50" i="1" s="1"/>
  <c r="BF51" i="1" s="1"/>
  <c r="BF54" i="1" s="1"/>
  <c r="BF55" i="1" s="1"/>
  <c r="BF4" i="1"/>
  <c r="BG2" i="1"/>
  <c r="BG3" i="1" s="1"/>
  <c r="BH2" i="1" l="1"/>
  <c r="BH3" i="1" s="1"/>
  <c r="BG33" i="1"/>
  <c r="BG34" i="1" s="1"/>
  <c r="BG35" i="1" s="1"/>
  <c r="BG39" i="1" s="1"/>
  <c r="BG40" i="1" s="1"/>
  <c r="BG44" i="1" s="1"/>
  <c r="BG45" i="1" s="1"/>
  <c r="BG49" i="1" s="1"/>
  <c r="BG50" i="1" s="1"/>
  <c r="BG51" i="1" s="1"/>
  <c r="BG54" i="1" s="1"/>
  <c r="BG55" i="1" s="1"/>
  <c r="BG4" i="1"/>
  <c r="BH33" i="1" l="1"/>
  <c r="BH34" i="1" s="1"/>
  <c r="BH35" i="1" s="1"/>
  <c r="BH39" i="1" s="1"/>
  <c r="BH40" i="1" s="1"/>
  <c r="BH44" i="1" s="1"/>
  <c r="BH45" i="1" s="1"/>
  <c r="BH49" i="1" s="1"/>
  <c r="BH50" i="1" s="1"/>
  <c r="BH51" i="1" s="1"/>
  <c r="BH54" i="1" s="1"/>
  <c r="BH55" i="1" s="1"/>
  <c r="BI2" i="1"/>
  <c r="BI3" i="1" s="1"/>
  <c r="BH4" i="1"/>
  <c r="BI33" i="1" l="1"/>
  <c r="BI34" i="1" s="1"/>
  <c r="BI35" i="1" s="1"/>
  <c r="BI39" i="1" s="1"/>
  <c r="BI40" i="1" s="1"/>
  <c r="BI44" i="1" s="1"/>
  <c r="BI45" i="1" s="1"/>
  <c r="BI49" i="1" s="1"/>
  <c r="BI50" i="1" s="1"/>
  <c r="BI51" i="1" s="1"/>
  <c r="BI54" i="1" s="1"/>
  <c r="BI55" i="1" s="1"/>
  <c r="BJ2" i="1"/>
  <c r="BJ3" i="1" s="1"/>
  <c r="BI4" i="1"/>
  <c r="BJ33" i="1" l="1"/>
  <c r="BJ34" i="1" s="1"/>
  <c r="BJ35" i="1" s="1"/>
  <c r="BJ39" i="1" s="1"/>
  <c r="BJ40" i="1" s="1"/>
  <c r="BJ44" i="1" s="1"/>
  <c r="BJ45" i="1" s="1"/>
  <c r="BJ49" i="1" s="1"/>
  <c r="BJ50" i="1" s="1"/>
  <c r="BJ51" i="1" s="1"/>
  <c r="BJ54" i="1" s="1"/>
  <c r="BJ55" i="1" s="1"/>
  <c r="BK2" i="1"/>
  <c r="BK3" i="1" s="1"/>
  <c r="BJ4" i="1"/>
  <c r="BK33" i="1" l="1"/>
  <c r="BK34" i="1" s="1"/>
  <c r="BK35" i="1" s="1"/>
  <c r="BK39" i="1" s="1"/>
  <c r="BK40" i="1" s="1"/>
  <c r="BK44" i="1" s="1"/>
  <c r="BK45" i="1" s="1"/>
  <c r="BK49" i="1" s="1"/>
  <c r="BK50" i="1" s="1"/>
  <c r="BK51" i="1" s="1"/>
  <c r="BK54" i="1" s="1"/>
  <c r="BK55" i="1" s="1"/>
  <c r="BL2" i="1"/>
  <c r="BL3" i="1" s="1"/>
  <c r="BK4" i="1"/>
  <c r="BL33" i="1" l="1"/>
  <c r="BL34" i="1" s="1"/>
  <c r="BL35" i="1" s="1"/>
  <c r="BL39" i="1" s="1"/>
  <c r="BL40" i="1" s="1"/>
  <c r="BL44" i="1" s="1"/>
  <c r="BL45" i="1" s="1"/>
  <c r="BL49" i="1" s="1"/>
  <c r="BL50" i="1" s="1"/>
  <c r="BL51" i="1" s="1"/>
  <c r="BL54" i="1" s="1"/>
  <c r="BL55" i="1" s="1"/>
  <c r="BL4" i="1"/>
  <c r="BM2" i="1"/>
  <c r="BM3" i="1" s="1"/>
  <c r="BM33" i="1" l="1"/>
  <c r="BM34" i="1" s="1"/>
  <c r="BM35" i="1" s="1"/>
  <c r="BM39" i="1" s="1"/>
  <c r="BM40" i="1" s="1"/>
  <c r="BM44" i="1" s="1"/>
  <c r="BM45" i="1" s="1"/>
  <c r="BM49" i="1" s="1"/>
  <c r="BM50" i="1" s="1"/>
  <c r="BM51" i="1" s="1"/>
  <c r="BM54" i="1" s="1"/>
  <c r="BM55" i="1" s="1"/>
  <c r="BN2" i="1"/>
  <c r="BN3" i="1" s="1"/>
  <c r="BM4" i="1"/>
  <c r="BN33" i="1" l="1"/>
  <c r="BN34" i="1" s="1"/>
  <c r="BN35" i="1" s="1"/>
  <c r="BN39" i="1" s="1"/>
  <c r="BN40" i="1" s="1"/>
  <c r="BN44" i="1" s="1"/>
  <c r="BN45" i="1" s="1"/>
  <c r="BN49" i="1" s="1"/>
  <c r="BN50" i="1" s="1"/>
  <c r="BN51" i="1" s="1"/>
  <c r="BN54" i="1" s="1"/>
  <c r="BN55" i="1" s="1"/>
  <c r="BO2" i="1"/>
  <c r="BO3" i="1" s="1"/>
  <c r="BN4" i="1"/>
  <c r="BO33" i="1" l="1"/>
  <c r="BO34" i="1" s="1"/>
  <c r="BO35" i="1" s="1"/>
  <c r="BO39" i="1" s="1"/>
  <c r="BO40" i="1" s="1"/>
  <c r="BO44" i="1" s="1"/>
  <c r="BO45" i="1" s="1"/>
  <c r="BO49" i="1" s="1"/>
  <c r="BO50" i="1" s="1"/>
  <c r="BO51" i="1" s="1"/>
  <c r="BO54" i="1" s="1"/>
  <c r="BO55" i="1" s="1"/>
  <c r="BP2" i="1"/>
  <c r="BP3" i="1" s="1"/>
  <c r="BO4" i="1"/>
  <c r="BP33" i="1" l="1"/>
  <c r="BP34" i="1" s="1"/>
  <c r="BP35" i="1" s="1"/>
  <c r="BP39" i="1" s="1"/>
  <c r="BP40" i="1" s="1"/>
  <c r="BP44" i="1" s="1"/>
  <c r="BP45" i="1" s="1"/>
  <c r="BP49" i="1" s="1"/>
  <c r="BP50" i="1" s="1"/>
  <c r="BP51" i="1" s="1"/>
  <c r="BP54" i="1" s="1"/>
  <c r="BP55" i="1" s="1"/>
  <c r="BQ2" i="1"/>
  <c r="BQ3" i="1" s="1"/>
  <c r="BP4" i="1"/>
  <c r="BQ33" i="1" l="1"/>
  <c r="BQ34" i="1" s="1"/>
  <c r="BQ35" i="1" s="1"/>
  <c r="BQ39" i="1" s="1"/>
  <c r="BQ40" i="1" s="1"/>
  <c r="BQ44" i="1" s="1"/>
  <c r="BQ45" i="1" s="1"/>
  <c r="BQ49" i="1" s="1"/>
  <c r="BQ50" i="1" s="1"/>
  <c r="BQ51" i="1" s="1"/>
  <c r="BQ54" i="1" s="1"/>
  <c r="BQ55" i="1" s="1"/>
  <c r="BR2" i="1"/>
  <c r="BR3" i="1" s="1"/>
  <c r="BQ4" i="1"/>
  <c r="BS2" i="1" l="1"/>
  <c r="BS3" i="1" s="1"/>
  <c r="BR4" i="1"/>
  <c r="BR33" i="1"/>
  <c r="BR34" i="1" s="1"/>
  <c r="BR35" i="1" s="1"/>
  <c r="BR39" i="1" s="1"/>
  <c r="BR40" i="1" s="1"/>
  <c r="BR44" i="1" s="1"/>
  <c r="BR45" i="1" s="1"/>
  <c r="BR49" i="1" s="1"/>
  <c r="BR50" i="1" s="1"/>
  <c r="BR51" i="1" s="1"/>
  <c r="BR54" i="1" s="1"/>
  <c r="BR55" i="1" s="1"/>
  <c r="BS33" i="1" l="1"/>
  <c r="BS34" i="1" s="1"/>
  <c r="BS35" i="1" s="1"/>
  <c r="BS39" i="1" s="1"/>
  <c r="BS40" i="1" s="1"/>
  <c r="BS44" i="1" s="1"/>
  <c r="BS45" i="1" s="1"/>
  <c r="BS49" i="1" s="1"/>
  <c r="BS50" i="1" s="1"/>
  <c r="BS51" i="1" s="1"/>
  <c r="BS54" i="1" s="1"/>
  <c r="BS55" i="1" s="1"/>
  <c r="BT2" i="1"/>
  <c r="BT3" i="1" s="1"/>
  <c r="BS4" i="1"/>
  <c r="BT33" i="1" l="1"/>
  <c r="BT34" i="1" s="1"/>
  <c r="BT35" i="1" s="1"/>
  <c r="BT39" i="1" s="1"/>
  <c r="BT40" i="1" s="1"/>
  <c r="BT44" i="1" s="1"/>
  <c r="BT45" i="1" s="1"/>
  <c r="BT49" i="1" s="1"/>
  <c r="BT50" i="1" s="1"/>
  <c r="BT51" i="1" s="1"/>
  <c r="BT54" i="1" s="1"/>
  <c r="BT55" i="1" s="1"/>
  <c r="BU2" i="1"/>
  <c r="BU3" i="1" s="1"/>
  <c r="BT4" i="1"/>
  <c r="BU4" i="1" l="1"/>
  <c r="BU33" i="1"/>
  <c r="BU34" i="1" s="1"/>
  <c r="BU35" i="1" s="1"/>
  <c r="BU39" i="1" s="1"/>
  <c r="BU40" i="1" s="1"/>
  <c r="BU44" i="1" s="1"/>
  <c r="BU45" i="1" s="1"/>
  <c r="BU49" i="1" s="1"/>
  <c r="BU50" i="1" s="1"/>
  <c r="BU51" i="1" s="1"/>
  <c r="BU54" i="1" s="1"/>
  <c r="BU55" i="1" s="1"/>
  <c r="G55" i="1" l="1"/>
  <c r="E56" i="1"/>
</calcChain>
</file>

<file path=xl/sharedStrings.xml><?xml version="1.0" encoding="utf-8"?>
<sst xmlns="http://schemas.openxmlformats.org/spreadsheetml/2006/main" count="54" uniqueCount="39">
  <si>
    <t>Financial period start date</t>
  </si>
  <si>
    <t>Financial period end date</t>
  </si>
  <si>
    <t>Financial year</t>
  </si>
  <si>
    <t xml:space="preserve">Input </t>
  </si>
  <si>
    <t>Units</t>
  </si>
  <si>
    <t>Total</t>
  </si>
  <si>
    <t>CASH FLOW</t>
  </si>
  <si>
    <t>EBITDA</t>
  </si>
  <si>
    <t>$ 000s</t>
  </si>
  <si>
    <t>Changes in working capital</t>
  </si>
  <si>
    <t xml:space="preserve">Tax paid </t>
  </si>
  <si>
    <t xml:space="preserve">Cash flow available for debt service </t>
  </si>
  <si>
    <t>DEBT SIZING</t>
  </si>
  <si>
    <t>Term loan repayment flag</t>
  </si>
  <si>
    <t>Flag</t>
  </si>
  <si>
    <t>CFADS over term loan repayment period</t>
  </si>
  <si>
    <t>Target DSCR</t>
  </si>
  <si>
    <t>Ratio</t>
  </si>
  <si>
    <t>Debt service for debt sizing</t>
  </si>
  <si>
    <t>Term loan interest rate</t>
  </si>
  <si>
    <t>SOFR date</t>
  </si>
  <si>
    <t>%</t>
  </si>
  <si>
    <t>Base rate with N/A</t>
  </si>
  <si>
    <t>Base rate p.a.</t>
  </si>
  <si>
    <t>Term loan margin</t>
  </si>
  <si>
    <t xml:space="preserve">Term loan tenor flag </t>
  </si>
  <si>
    <t>All-in rate p.a.</t>
  </si>
  <si>
    <t>Days in a year (actual / 360 days convention)</t>
  </si>
  <si>
    <t>Days</t>
  </si>
  <si>
    <t xml:space="preserve">Days in the period </t>
  </si>
  <si>
    <t>All-in rate p.q.</t>
  </si>
  <si>
    <t xml:space="preserve">Debt sizing </t>
  </si>
  <si>
    <t>Discount rate</t>
  </si>
  <si>
    <t>Rate</t>
  </si>
  <si>
    <t>Discount factor</t>
  </si>
  <si>
    <t>Factor</t>
  </si>
  <si>
    <t>PV of debt service</t>
  </si>
  <si>
    <t xml:space="preserve">Debt size </t>
  </si>
  <si>
    <t>Debt Sizing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</si>
</sst>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sz val="10"/>
      <color rgb="FFEE0000"/>
      <name val="Arial"/>
      <family val="2"/>
    </font>
    <font>
      <b/>
      <sz val="14"/>
      <color theme="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2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0" fontId="3" fillId="0" borderId="0" xfId="0" applyFont="1"/>
    <xf numFmtId="164" fontId="3" fillId="0" borderId="0" xfId="1" applyNumberFormat="1" applyFont="1" applyFill="1" applyAlignment="1">
      <alignment horizontal="right"/>
    </xf>
    <xf numFmtId="15" fontId="3" fillId="0" borderId="0" xfId="0" applyNumberFormat="1" applyFont="1" applyAlignment="1">
      <alignment horizontal="center" vertical="center"/>
    </xf>
    <xf numFmtId="164" fontId="3" fillId="0" borderId="0" xfId="1" applyNumberFormat="1" applyFont="1"/>
    <xf numFmtId="164" fontId="3" fillId="0" borderId="0" xfId="1" applyNumberFormat="1" applyFont="1" applyFill="1" applyAlignment="1">
      <alignment horizontal="center"/>
    </xf>
    <xf numFmtId="164" fontId="3" fillId="0" borderId="0" xfId="1" applyNumberFormat="1" applyFont="1" applyFill="1"/>
    <xf numFmtId="164" fontId="3" fillId="0" borderId="0" xfId="1" applyNumberFormat="1" applyFont="1" applyFill="1" applyBorder="1" applyAlignment="1">
      <alignment horizontal="right"/>
    </xf>
    <xf numFmtId="164" fontId="3" fillId="0" borderId="0" xfId="1" applyNumberFormat="1" applyFont="1" applyFill="1" applyBorder="1"/>
    <xf numFmtId="164" fontId="3" fillId="0" borderId="0" xfId="1" applyNumberFormat="1" applyFont="1" applyBorder="1"/>
    <xf numFmtId="0" fontId="2" fillId="0" borderId="1" xfId="0" applyFont="1" applyBorder="1"/>
    <xf numFmtId="0" fontId="3" fillId="0" borderId="1" xfId="0" applyFont="1" applyBorder="1"/>
    <xf numFmtId="164" fontId="3" fillId="0" borderId="1" xfId="1" applyNumberFormat="1" applyFont="1" applyFill="1" applyBorder="1" applyAlignment="1">
      <alignment horizontal="right"/>
    </xf>
    <xf numFmtId="164" fontId="3" fillId="0" borderId="1" xfId="1" applyNumberFormat="1" applyFont="1" applyFill="1" applyBorder="1"/>
    <xf numFmtId="164" fontId="3" fillId="0" borderId="1" xfId="1" applyNumberFormat="1" applyFont="1" applyBorder="1"/>
    <xf numFmtId="43" fontId="3" fillId="0" borderId="0" xfId="1" applyFont="1" applyFill="1" applyAlignment="1">
      <alignment horizontal="right"/>
    </xf>
    <xf numFmtId="0" fontId="2" fillId="0" borderId="2" xfId="0" applyFont="1" applyBorder="1"/>
    <xf numFmtId="0" fontId="3" fillId="0" borderId="2" xfId="0" applyFont="1" applyBorder="1"/>
    <xf numFmtId="164" fontId="3" fillId="0" borderId="2" xfId="1" applyNumberFormat="1" applyFont="1" applyFill="1" applyBorder="1" applyAlignment="1">
      <alignment horizontal="right"/>
    </xf>
    <xf numFmtId="164" fontId="3" fillId="0" borderId="2" xfId="1" applyNumberFormat="1" applyFont="1" applyFill="1" applyBorder="1"/>
    <xf numFmtId="164" fontId="3" fillId="0" borderId="2" xfId="1" applyNumberFormat="1" applyFont="1" applyBorder="1"/>
    <xf numFmtId="0" fontId="3" fillId="0" borderId="3" xfId="0" applyFont="1" applyBorder="1" applyAlignment="1">
      <alignment horizontal="center"/>
    </xf>
    <xf numFmtId="10" fontId="3" fillId="0" borderId="0" xfId="2" applyNumberFormat="1" applyFont="1" applyBorder="1" applyAlignment="1">
      <alignment horizontal="center"/>
    </xf>
    <xf numFmtId="0" fontId="3" fillId="2" borderId="0" xfId="0" applyFont="1" applyFill="1"/>
    <xf numFmtId="164" fontId="3" fillId="2" borderId="0" xfId="1" applyNumberFormat="1" applyFont="1" applyFill="1" applyAlignment="1">
      <alignment horizontal="right"/>
    </xf>
    <xf numFmtId="0" fontId="4" fillId="2" borderId="0" xfId="0" applyFont="1" applyFill="1"/>
    <xf numFmtId="15" fontId="3" fillId="2" borderId="0" xfId="0" applyNumberFormat="1" applyFont="1" applyFill="1" applyAlignment="1">
      <alignment horizontal="center" vertical="center"/>
    </xf>
    <xf numFmtId="10" fontId="3" fillId="0" borderId="0" xfId="2" applyNumberFormat="1" applyFont="1" applyFill="1"/>
    <xf numFmtId="10" fontId="3" fillId="0" borderId="0" xfId="2" applyNumberFormat="1" applyFont="1"/>
    <xf numFmtId="43" fontId="3" fillId="0" borderId="0" xfId="1" applyFont="1" applyFill="1"/>
    <xf numFmtId="0" fontId="5" fillId="0" borderId="4" xfId="0" applyFont="1" applyBorder="1"/>
    <xf numFmtId="164" fontId="5" fillId="0" borderId="5" xfId="1" applyNumberFormat="1" applyFont="1" applyFill="1" applyBorder="1" applyAlignment="1">
      <alignment horizontal="right"/>
    </xf>
    <xf numFmtId="164" fontId="5" fillId="0" borderId="6" xfId="1" applyNumberFormat="1" applyFont="1" applyFill="1" applyBorder="1"/>
    <xf numFmtId="0" fontId="6" fillId="3" borderId="0" xfId="0" applyFont="1" applyFill="1"/>
    <xf numFmtId="0" fontId="7" fillId="3" borderId="0" xfId="0" applyFont="1" applyFill="1"/>
    <xf numFmtId="0" fontId="8" fillId="3" borderId="0" xfId="0" applyFont="1" applyFill="1"/>
    <xf numFmtId="164" fontId="8" fillId="3" borderId="0" xfId="1" applyNumberFormat="1" applyFont="1" applyFill="1" applyAlignment="1">
      <alignment horizontal="right"/>
    </xf>
    <xf numFmtId="164" fontId="8" fillId="3" borderId="0" xfId="1" applyNumberFormat="1" applyFont="1" applyFill="1"/>
    <xf numFmtId="0" fontId="7" fillId="4" borderId="0" xfId="0" applyFont="1" applyFill="1"/>
    <xf numFmtId="0" fontId="8" fillId="4" borderId="0" xfId="0" applyFont="1" applyFill="1"/>
    <xf numFmtId="164" fontId="8" fillId="4" borderId="0" xfId="1" applyNumberFormat="1" applyFont="1" applyFill="1" applyAlignment="1">
      <alignment horizontal="right"/>
    </xf>
    <xf numFmtId="15" fontId="8" fillId="4" borderId="0" xfId="0" applyNumberFormat="1" applyFont="1" applyFill="1" applyAlignment="1">
      <alignment horizontal="center" vertical="center"/>
    </xf>
    <xf numFmtId="164" fontId="8" fillId="4" borderId="0" xfId="1" applyNumberFormat="1" applyFont="1" applyFill="1"/>
    <xf numFmtId="0" fontId="8" fillId="4" borderId="0" xfId="0" applyFont="1" applyFill="1" applyAlignment="1">
      <alignment horizontal="right"/>
    </xf>
    <xf numFmtId="0" fontId="8" fillId="4" borderId="0" xfId="0" applyFont="1" applyFill="1" applyAlignment="1">
      <alignment horizontal="center"/>
    </xf>
  </cellXfs>
  <cellStyles count="3">
    <cellStyle name="Comma" xfId="1" builtinId="3"/>
    <cellStyle name="Normal" xfId="0" builtinId="0"/>
    <cellStyle name="Per cent" xfId="2" builtinId="5"/>
  </cellStyles>
  <dxfs count="8">
    <dxf>
      <fill>
        <patternFill patternType="gray0625">
          <bgColor theme="7" tint="0.39994506668294322"/>
        </patternFill>
      </fill>
    </dxf>
    <dxf>
      <fill>
        <patternFill patternType="gray0625">
          <bgColor theme="0" tint="-0.14996795556505021"/>
        </patternFill>
      </fill>
    </dxf>
    <dxf>
      <fill>
        <patternFill patternType="gray0625">
          <bgColor theme="7" tint="0.39994506668294322"/>
        </patternFill>
      </fill>
    </dxf>
    <dxf>
      <fill>
        <patternFill patternType="gray0625">
          <bgColor theme="0" tint="-0.14996795556505021"/>
        </patternFill>
      </fill>
    </dxf>
    <dxf>
      <fill>
        <patternFill patternType="gray0625">
          <bgColor theme="7" tint="0.39994506668294322"/>
        </patternFill>
      </fill>
    </dxf>
    <dxf>
      <fill>
        <patternFill patternType="gray0625"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Aspect">
      <a:dk1>
        <a:sysClr val="windowText" lastClr="000000"/>
      </a:dk1>
      <a:lt1>
        <a:sysClr val="window" lastClr="FFFFFF"/>
      </a:lt1>
      <a:dk2>
        <a:srgbClr val="323232"/>
      </a:dk2>
      <a:lt2>
        <a:srgbClr val="E3DED1"/>
      </a:lt2>
      <a:accent1>
        <a:srgbClr val="F07F09"/>
      </a:accent1>
      <a:accent2>
        <a:srgbClr val="9F2936"/>
      </a:accent2>
      <a:accent3>
        <a:srgbClr val="1B587C"/>
      </a:accent3>
      <a:accent4>
        <a:srgbClr val="4E8542"/>
      </a:accent4>
      <a:accent5>
        <a:srgbClr val="604878"/>
      </a:accent5>
      <a:accent6>
        <a:srgbClr val="C19859"/>
      </a:accent6>
      <a:hlink>
        <a:srgbClr val="6B9F25"/>
      </a:hlink>
      <a:folHlink>
        <a:srgbClr val="B26B0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91EAD1-F637-9C46-A847-C0FE12CE7160}">
  <dimension ref="A1:EX57"/>
  <sheetViews>
    <sheetView tabSelected="1" zoomScale="85" zoomScaleNormal="85" workbookViewId="0">
      <pane xSplit="7" ySplit="4" topLeftCell="H5" activePane="bottomRight" state="frozen"/>
      <selection activeCell="D128" sqref="D128"/>
      <selection pane="topRight" activeCell="D128" sqref="D128"/>
      <selection pane="bottomLeft" activeCell="D128" sqref="D128"/>
      <selection pane="bottomRight" activeCell="J15" sqref="J15"/>
    </sheetView>
  </sheetViews>
  <sheetFormatPr baseColWidth="10" defaultColWidth="0" defaultRowHeight="13" zeroHeight="1" x14ac:dyDescent="0.15"/>
  <cols>
    <col min="1" max="3" width="0.6640625" style="1" customWidth="1"/>
    <col min="4" max="4" width="33.83203125" style="2" customWidth="1"/>
    <col min="5" max="5" width="10" style="3" customWidth="1"/>
    <col min="6" max="6" width="10.83203125" style="7" customWidth="1"/>
    <col min="7" max="7" width="10" style="7" customWidth="1"/>
    <col min="8" max="8" width="4.33203125" style="7" customWidth="1"/>
    <col min="9" max="73" width="13.33203125" style="7" customWidth="1"/>
    <col min="74" max="153" width="7.83203125" style="5" hidden="1" customWidth="1"/>
    <col min="154" max="154" width="1.5" style="5" customWidth="1"/>
    <col min="155" max="16384" width="9.1640625" style="5" hidden="1"/>
  </cols>
  <sheetData>
    <row r="1" spans="1:73" s="38" customFormat="1" ht="18" x14ac:dyDescent="0.2">
      <c r="A1" s="34" t="s">
        <v>38</v>
      </c>
      <c r="B1" s="35"/>
      <c r="C1" s="35"/>
      <c r="D1" s="36"/>
      <c r="E1" s="37"/>
    </row>
    <row r="2" spans="1:73" s="43" customFormat="1" x14ac:dyDescent="0.15">
      <c r="A2" s="39"/>
      <c r="B2" s="39"/>
      <c r="C2" s="39"/>
      <c r="D2" s="40" t="s">
        <v>0</v>
      </c>
      <c r="E2" s="41"/>
      <c r="F2" s="41"/>
      <c r="G2" s="40"/>
      <c r="H2" s="40"/>
      <c r="I2" s="42">
        <v>45658</v>
      </c>
      <c r="J2" s="42">
        <f>I3+1</f>
        <v>45748</v>
      </c>
      <c r="K2" s="42">
        <f t="shared" ref="K2:BU2" si="0">J3+1</f>
        <v>45839</v>
      </c>
      <c r="L2" s="42">
        <f t="shared" si="0"/>
        <v>45931</v>
      </c>
      <c r="M2" s="42">
        <f t="shared" si="0"/>
        <v>46023</v>
      </c>
      <c r="N2" s="42">
        <f t="shared" si="0"/>
        <v>46113</v>
      </c>
      <c r="O2" s="42">
        <f t="shared" si="0"/>
        <v>46204</v>
      </c>
      <c r="P2" s="42">
        <f t="shared" si="0"/>
        <v>46296</v>
      </c>
      <c r="Q2" s="42">
        <f t="shared" si="0"/>
        <v>46388</v>
      </c>
      <c r="R2" s="42">
        <f t="shared" si="0"/>
        <v>46478</v>
      </c>
      <c r="S2" s="42">
        <f t="shared" si="0"/>
        <v>46569</v>
      </c>
      <c r="T2" s="42">
        <f t="shared" si="0"/>
        <v>46661</v>
      </c>
      <c r="U2" s="42">
        <f t="shared" si="0"/>
        <v>46753</v>
      </c>
      <c r="V2" s="42">
        <f t="shared" si="0"/>
        <v>46844</v>
      </c>
      <c r="W2" s="42">
        <f t="shared" si="0"/>
        <v>46935</v>
      </c>
      <c r="X2" s="42">
        <f t="shared" si="0"/>
        <v>47027</v>
      </c>
      <c r="Y2" s="42">
        <f t="shared" si="0"/>
        <v>47119</v>
      </c>
      <c r="Z2" s="42">
        <f t="shared" si="0"/>
        <v>47209</v>
      </c>
      <c r="AA2" s="42">
        <f t="shared" si="0"/>
        <v>47300</v>
      </c>
      <c r="AB2" s="42">
        <f t="shared" si="0"/>
        <v>47392</v>
      </c>
      <c r="AC2" s="42">
        <f t="shared" si="0"/>
        <v>47484</v>
      </c>
      <c r="AD2" s="42">
        <f t="shared" si="0"/>
        <v>47574</v>
      </c>
      <c r="AE2" s="42">
        <f t="shared" si="0"/>
        <v>47665</v>
      </c>
      <c r="AF2" s="42">
        <f t="shared" si="0"/>
        <v>47757</v>
      </c>
      <c r="AG2" s="42">
        <f t="shared" si="0"/>
        <v>47849</v>
      </c>
      <c r="AH2" s="42">
        <f t="shared" si="0"/>
        <v>47939</v>
      </c>
      <c r="AI2" s="42">
        <f t="shared" si="0"/>
        <v>48030</v>
      </c>
      <c r="AJ2" s="42">
        <f t="shared" si="0"/>
        <v>48122</v>
      </c>
      <c r="AK2" s="42">
        <f t="shared" si="0"/>
        <v>48214</v>
      </c>
      <c r="AL2" s="42">
        <f t="shared" si="0"/>
        <v>48305</v>
      </c>
      <c r="AM2" s="42">
        <f t="shared" si="0"/>
        <v>48396</v>
      </c>
      <c r="AN2" s="42">
        <f t="shared" si="0"/>
        <v>48488</v>
      </c>
      <c r="AO2" s="42">
        <f t="shared" si="0"/>
        <v>48580</v>
      </c>
      <c r="AP2" s="42">
        <f t="shared" si="0"/>
        <v>48670</v>
      </c>
      <c r="AQ2" s="42">
        <f t="shared" si="0"/>
        <v>48761</v>
      </c>
      <c r="AR2" s="42">
        <f t="shared" si="0"/>
        <v>48853</v>
      </c>
      <c r="AS2" s="42">
        <f t="shared" si="0"/>
        <v>48945</v>
      </c>
      <c r="AT2" s="42">
        <f t="shared" si="0"/>
        <v>49035</v>
      </c>
      <c r="AU2" s="42">
        <f t="shared" si="0"/>
        <v>49126</v>
      </c>
      <c r="AV2" s="42">
        <f t="shared" si="0"/>
        <v>49218</v>
      </c>
      <c r="AW2" s="42">
        <f t="shared" si="0"/>
        <v>49310</v>
      </c>
      <c r="AX2" s="42">
        <f t="shared" si="0"/>
        <v>49400</v>
      </c>
      <c r="AY2" s="42">
        <f t="shared" si="0"/>
        <v>49491</v>
      </c>
      <c r="AZ2" s="42">
        <f t="shared" si="0"/>
        <v>49583</v>
      </c>
      <c r="BA2" s="42">
        <f t="shared" si="0"/>
        <v>49675</v>
      </c>
      <c r="BB2" s="42">
        <f t="shared" si="0"/>
        <v>49766</v>
      </c>
      <c r="BC2" s="42">
        <f t="shared" si="0"/>
        <v>49857</v>
      </c>
      <c r="BD2" s="42">
        <f t="shared" si="0"/>
        <v>49949</v>
      </c>
      <c r="BE2" s="42">
        <f t="shared" si="0"/>
        <v>50041</v>
      </c>
      <c r="BF2" s="42">
        <f t="shared" si="0"/>
        <v>50131</v>
      </c>
      <c r="BG2" s="42">
        <f t="shared" si="0"/>
        <v>50222</v>
      </c>
      <c r="BH2" s="42">
        <f t="shared" si="0"/>
        <v>50314</v>
      </c>
      <c r="BI2" s="42">
        <f t="shared" si="0"/>
        <v>50406</v>
      </c>
      <c r="BJ2" s="42">
        <f t="shared" si="0"/>
        <v>50496</v>
      </c>
      <c r="BK2" s="42">
        <f t="shared" si="0"/>
        <v>50587</v>
      </c>
      <c r="BL2" s="42">
        <f t="shared" si="0"/>
        <v>50679</v>
      </c>
      <c r="BM2" s="42">
        <f t="shared" si="0"/>
        <v>50771</v>
      </c>
      <c r="BN2" s="42">
        <f t="shared" si="0"/>
        <v>50861</v>
      </c>
      <c r="BO2" s="42">
        <f t="shared" si="0"/>
        <v>50952</v>
      </c>
      <c r="BP2" s="42">
        <f t="shared" si="0"/>
        <v>51044</v>
      </c>
      <c r="BQ2" s="42">
        <f t="shared" si="0"/>
        <v>51136</v>
      </c>
      <c r="BR2" s="42">
        <f t="shared" si="0"/>
        <v>51227</v>
      </c>
      <c r="BS2" s="42">
        <f t="shared" si="0"/>
        <v>51318</v>
      </c>
      <c r="BT2" s="42">
        <f t="shared" si="0"/>
        <v>51410</v>
      </c>
      <c r="BU2" s="42">
        <f t="shared" si="0"/>
        <v>51502</v>
      </c>
    </row>
    <row r="3" spans="1:73" s="43" customFormat="1" x14ac:dyDescent="0.15">
      <c r="A3" s="39"/>
      <c r="B3" s="39"/>
      <c r="C3" s="39"/>
      <c r="D3" s="40" t="s">
        <v>1</v>
      </c>
      <c r="E3" s="41"/>
      <c r="F3" s="41"/>
      <c r="G3" s="40"/>
      <c r="H3" s="40"/>
      <c r="I3" s="42">
        <f>EOMONTH(I2,3-1)</f>
        <v>45747</v>
      </c>
      <c r="J3" s="42">
        <f t="shared" ref="J3:BU3" si="1">EOMONTH(J2,3-1)</f>
        <v>45838</v>
      </c>
      <c r="K3" s="42">
        <f t="shared" si="1"/>
        <v>45930</v>
      </c>
      <c r="L3" s="42">
        <f t="shared" si="1"/>
        <v>46022</v>
      </c>
      <c r="M3" s="42">
        <f t="shared" si="1"/>
        <v>46112</v>
      </c>
      <c r="N3" s="42">
        <f t="shared" si="1"/>
        <v>46203</v>
      </c>
      <c r="O3" s="42">
        <f t="shared" si="1"/>
        <v>46295</v>
      </c>
      <c r="P3" s="42">
        <f t="shared" si="1"/>
        <v>46387</v>
      </c>
      <c r="Q3" s="42">
        <f t="shared" si="1"/>
        <v>46477</v>
      </c>
      <c r="R3" s="42">
        <f t="shared" si="1"/>
        <v>46568</v>
      </c>
      <c r="S3" s="42">
        <f t="shared" si="1"/>
        <v>46660</v>
      </c>
      <c r="T3" s="42">
        <f t="shared" si="1"/>
        <v>46752</v>
      </c>
      <c r="U3" s="42">
        <f t="shared" si="1"/>
        <v>46843</v>
      </c>
      <c r="V3" s="42">
        <f t="shared" si="1"/>
        <v>46934</v>
      </c>
      <c r="W3" s="42">
        <f t="shared" si="1"/>
        <v>47026</v>
      </c>
      <c r="X3" s="42">
        <f t="shared" si="1"/>
        <v>47118</v>
      </c>
      <c r="Y3" s="42">
        <f t="shared" si="1"/>
        <v>47208</v>
      </c>
      <c r="Z3" s="42">
        <f t="shared" si="1"/>
        <v>47299</v>
      </c>
      <c r="AA3" s="42">
        <f t="shared" si="1"/>
        <v>47391</v>
      </c>
      <c r="AB3" s="42">
        <f t="shared" si="1"/>
        <v>47483</v>
      </c>
      <c r="AC3" s="42">
        <f t="shared" si="1"/>
        <v>47573</v>
      </c>
      <c r="AD3" s="42">
        <f t="shared" si="1"/>
        <v>47664</v>
      </c>
      <c r="AE3" s="42">
        <f t="shared" si="1"/>
        <v>47756</v>
      </c>
      <c r="AF3" s="42">
        <f t="shared" si="1"/>
        <v>47848</v>
      </c>
      <c r="AG3" s="42">
        <f t="shared" si="1"/>
        <v>47938</v>
      </c>
      <c r="AH3" s="42">
        <f t="shared" si="1"/>
        <v>48029</v>
      </c>
      <c r="AI3" s="42">
        <f t="shared" si="1"/>
        <v>48121</v>
      </c>
      <c r="AJ3" s="42">
        <f t="shared" si="1"/>
        <v>48213</v>
      </c>
      <c r="AK3" s="42">
        <f t="shared" si="1"/>
        <v>48304</v>
      </c>
      <c r="AL3" s="42">
        <f t="shared" si="1"/>
        <v>48395</v>
      </c>
      <c r="AM3" s="42">
        <f t="shared" si="1"/>
        <v>48487</v>
      </c>
      <c r="AN3" s="42">
        <f t="shared" si="1"/>
        <v>48579</v>
      </c>
      <c r="AO3" s="42">
        <f t="shared" si="1"/>
        <v>48669</v>
      </c>
      <c r="AP3" s="42">
        <f t="shared" si="1"/>
        <v>48760</v>
      </c>
      <c r="AQ3" s="42">
        <f t="shared" si="1"/>
        <v>48852</v>
      </c>
      <c r="AR3" s="42">
        <f t="shared" si="1"/>
        <v>48944</v>
      </c>
      <c r="AS3" s="42">
        <f t="shared" si="1"/>
        <v>49034</v>
      </c>
      <c r="AT3" s="42">
        <f t="shared" si="1"/>
        <v>49125</v>
      </c>
      <c r="AU3" s="42">
        <f t="shared" si="1"/>
        <v>49217</v>
      </c>
      <c r="AV3" s="42">
        <f t="shared" si="1"/>
        <v>49309</v>
      </c>
      <c r="AW3" s="42">
        <f t="shared" si="1"/>
        <v>49399</v>
      </c>
      <c r="AX3" s="42">
        <f t="shared" si="1"/>
        <v>49490</v>
      </c>
      <c r="AY3" s="42">
        <f t="shared" si="1"/>
        <v>49582</v>
      </c>
      <c r="AZ3" s="42">
        <f t="shared" si="1"/>
        <v>49674</v>
      </c>
      <c r="BA3" s="42">
        <f t="shared" si="1"/>
        <v>49765</v>
      </c>
      <c r="BB3" s="42">
        <f t="shared" si="1"/>
        <v>49856</v>
      </c>
      <c r="BC3" s="42">
        <f t="shared" si="1"/>
        <v>49948</v>
      </c>
      <c r="BD3" s="42">
        <f t="shared" si="1"/>
        <v>50040</v>
      </c>
      <c r="BE3" s="42">
        <f t="shared" si="1"/>
        <v>50130</v>
      </c>
      <c r="BF3" s="42">
        <f t="shared" si="1"/>
        <v>50221</v>
      </c>
      <c r="BG3" s="42">
        <f t="shared" si="1"/>
        <v>50313</v>
      </c>
      <c r="BH3" s="42">
        <f t="shared" si="1"/>
        <v>50405</v>
      </c>
      <c r="BI3" s="42">
        <f t="shared" si="1"/>
        <v>50495</v>
      </c>
      <c r="BJ3" s="42">
        <f t="shared" si="1"/>
        <v>50586</v>
      </c>
      <c r="BK3" s="42">
        <f t="shared" si="1"/>
        <v>50678</v>
      </c>
      <c r="BL3" s="42">
        <f t="shared" si="1"/>
        <v>50770</v>
      </c>
      <c r="BM3" s="42">
        <f t="shared" si="1"/>
        <v>50860</v>
      </c>
      <c r="BN3" s="42">
        <f t="shared" si="1"/>
        <v>50951</v>
      </c>
      <c r="BO3" s="42">
        <f t="shared" si="1"/>
        <v>51043</v>
      </c>
      <c r="BP3" s="42">
        <f t="shared" si="1"/>
        <v>51135</v>
      </c>
      <c r="BQ3" s="42">
        <f t="shared" si="1"/>
        <v>51226</v>
      </c>
      <c r="BR3" s="42">
        <f t="shared" si="1"/>
        <v>51317</v>
      </c>
      <c r="BS3" s="42">
        <f t="shared" si="1"/>
        <v>51409</v>
      </c>
      <c r="BT3" s="42">
        <f t="shared" si="1"/>
        <v>51501</v>
      </c>
      <c r="BU3" s="42">
        <f t="shared" si="1"/>
        <v>51591</v>
      </c>
    </row>
    <row r="4" spans="1:73" s="43" customFormat="1" x14ac:dyDescent="0.15">
      <c r="A4" s="39"/>
      <c r="B4" s="39"/>
      <c r="C4" s="39"/>
      <c r="D4" s="40" t="s">
        <v>2</v>
      </c>
      <c r="E4" s="44"/>
      <c r="F4" s="40"/>
      <c r="G4" s="40"/>
      <c r="H4" s="40"/>
      <c r="I4" s="45">
        <f>YEAR(I3)</f>
        <v>2025</v>
      </c>
      <c r="J4" s="45">
        <f t="shared" ref="J4:BU4" si="2">YEAR(J3)</f>
        <v>2025</v>
      </c>
      <c r="K4" s="45">
        <f t="shared" si="2"/>
        <v>2025</v>
      </c>
      <c r="L4" s="45">
        <f t="shared" si="2"/>
        <v>2025</v>
      </c>
      <c r="M4" s="45">
        <f t="shared" si="2"/>
        <v>2026</v>
      </c>
      <c r="N4" s="45">
        <f t="shared" si="2"/>
        <v>2026</v>
      </c>
      <c r="O4" s="45">
        <f t="shared" si="2"/>
        <v>2026</v>
      </c>
      <c r="P4" s="45">
        <f t="shared" si="2"/>
        <v>2026</v>
      </c>
      <c r="Q4" s="45">
        <f t="shared" si="2"/>
        <v>2027</v>
      </c>
      <c r="R4" s="45">
        <f t="shared" si="2"/>
        <v>2027</v>
      </c>
      <c r="S4" s="45">
        <f t="shared" si="2"/>
        <v>2027</v>
      </c>
      <c r="T4" s="45">
        <f t="shared" si="2"/>
        <v>2027</v>
      </c>
      <c r="U4" s="45">
        <f t="shared" si="2"/>
        <v>2028</v>
      </c>
      <c r="V4" s="45">
        <f t="shared" si="2"/>
        <v>2028</v>
      </c>
      <c r="W4" s="45">
        <f t="shared" si="2"/>
        <v>2028</v>
      </c>
      <c r="X4" s="45">
        <f t="shared" si="2"/>
        <v>2028</v>
      </c>
      <c r="Y4" s="45">
        <f t="shared" si="2"/>
        <v>2029</v>
      </c>
      <c r="Z4" s="45">
        <f t="shared" si="2"/>
        <v>2029</v>
      </c>
      <c r="AA4" s="45">
        <f t="shared" si="2"/>
        <v>2029</v>
      </c>
      <c r="AB4" s="45">
        <f t="shared" si="2"/>
        <v>2029</v>
      </c>
      <c r="AC4" s="45">
        <f t="shared" si="2"/>
        <v>2030</v>
      </c>
      <c r="AD4" s="45">
        <f t="shared" si="2"/>
        <v>2030</v>
      </c>
      <c r="AE4" s="45">
        <f t="shared" si="2"/>
        <v>2030</v>
      </c>
      <c r="AF4" s="45">
        <f t="shared" si="2"/>
        <v>2030</v>
      </c>
      <c r="AG4" s="45">
        <f t="shared" si="2"/>
        <v>2031</v>
      </c>
      <c r="AH4" s="45">
        <f t="shared" si="2"/>
        <v>2031</v>
      </c>
      <c r="AI4" s="45">
        <f t="shared" si="2"/>
        <v>2031</v>
      </c>
      <c r="AJ4" s="45">
        <f t="shared" si="2"/>
        <v>2031</v>
      </c>
      <c r="AK4" s="45">
        <f t="shared" si="2"/>
        <v>2032</v>
      </c>
      <c r="AL4" s="45">
        <f t="shared" si="2"/>
        <v>2032</v>
      </c>
      <c r="AM4" s="45">
        <f t="shared" si="2"/>
        <v>2032</v>
      </c>
      <c r="AN4" s="45">
        <f t="shared" si="2"/>
        <v>2032</v>
      </c>
      <c r="AO4" s="45">
        <f t="shared" si="2"/>
        <v>2033</v>
      </c>
      <c r="AP4" s="45">
        <f t="shared" si="2"/>
        <v>2033</v>
      </c>
      <c r="AQ4" s="45">
        <f t="shared" si="2"/>
        <v>2033</v>
      </c>
      <c r="AR4" s="45">
        <f t="shared" si="2"/>
        <v>2033</v>
      </c>
      <c r="AS4" s="45">
        <f t="shared" si="2"/>
        <v>2034</v>
      </c>
      <c r="AT4" s="45">
        <f t="shared" si="2"/>
        <v>2034</v>
      </c>
      <c r="AU4" s="45">
        <f t="shared" si="2"/>
        <v>2034</v>
      </c>
      <c r="AV4" s="45">
        <f t="shared" si="2"/>
        <v>2034</v>
      </c>
      <c r="AW4" s="45">
        <f t="shared" si="2"/>
        <v>2035</v>
      </c>
      <c r="AX4" s="45">
        <f t="shared" si="2"/>
        <v>2035</v>
      </c>
      <c r="AY4" s="45">
        <f t="shared" si="2"/>
        <v>2035</v>
      </c>
      <c r="AZ4" s="45">
        <f t="shared" si="2"/>
        <v>2035</v>
      </c>
      <c r="BA4" s="45">
        <f t="shared" si="2"/>
        <v>2036</v>
      </c>
      <c r="BB4" s="45">
        <f t="shared" si="2"/>
        <v>2036</v>
      </c>
      <c r="BC4" s="45">
        <f t="shared" si="2"/>
        <v>2036</v>
      </c>
      <c r="BD4" s="45">
        <f t="shared" si="2"/>
        <v>2036</v>
      </c>
      <c r="BE4" s="45">
        <f t="shared" si="2"/>
        <v>2037</v>
      </c>
      <c r="BF4" s="45">
        <f t="shared" si="2"/>
        <v>2037</v>
      </c>
      <c r="BG4" s="45">
        <f t="shared" si="2"/>
        <v>2037</v>
      </c>
      <c r="BH4" s="45">
        <f t="shared" si="2"/>
        <v>2037</v>
      </c>
      <c r="BI4" s="45">
        <f t="shared" si="2"/>
        <v>2038</v>
      </c>
      <c r="BJ4" s="45">
        <f t="shared" si="2"/>
        <v>2038</v>
      </c>
      <c r="BK4" s="45">
        <f t="shared" si="2"/>
        <v>2038</v>
      </c>
      <c r="BL4" s="45">
        <f t="shared" si="2"/>
        <v>2038</v>
      </c>
      <c r="BM4" s="45">
        <f t="shared" si="2"/>
        <v>2039</v>
      </c>
      <c r="BN4" s="45">
        <f t="shared" si="2"/>
        <v>2039</v>
      </c>
      <c r="BO4" s="45">
        <f t="shared" si="2"/>
        <v>2039</v>
      </c>
      <c r="BP4" s="45">
        <f t="shared" si="2"/>
        <v>2039</v>
      </c>
      <c r="BQ4" s="45">
        <f t="shared" si="2"/>
        <v>2040</v>
      </c>
      <c r="BR4" s="45">
        <f t="shared" si="2"/>
        <v>2040</v>
      </c>
      <c r="BS4" s="45">
        <f t="shared" si="2"/>
        <v>2040</v>
      </c>
      <c r="BT4" s="45">
        <f t="shared" si="2"/>
        <v>2040</v>
      </c>
      <c r="BU4" s="45">
        <f t="shared" si="2"/>
        <v>2041</v>
      </c>
    </row>
    <row r="5" spans="1:73" x14ac:dyDescent="0.15">
      <c r="E5" s="6" t="s">
        <v>3</v>
      </c>
      <c r="F5" s="6" t="s">
        <v>4</v>
      </c>
      <c r="G5" s="6" t="s">
        <v>5</v>
      </c>
    </row>
    <row r="6" spans="1:73" x14ac:dyDescent="0.15"/>
    <row r="7" spans="1:73" s="7" customFormat="1" x14ac:dyDescent="0.15">
      <c r="A7" s="1" t="s">
        <v>6</v>
      </c>
      <c r="B7" s="1"/>
      <c r="C7" s="1"/>
      <c r="D7" s="2"/>
      <c r="E7" s="3"/>
    </row>
    <row r="8" spans="1:73" x14ac:dyDescent="0.15"/>
    <row r="9" spans="1:73" s="10" customFormat="1" x14ac:dyDescent="0.15">
      <c r="A9" s="1"/>
      <c r="B9" s="1"/>
      <c r="C9" s="1"/>
      <c r="D9" s="2" t="s">
        <v>7</v>
      </c>
      <c r="E9" s="8"/>
      <c r="F9" s="9" t="s">
        <v>8</v>
      </c>
      <c r="G9" s="9">
        <v>178440.72893018893</v>
      </c>
      <c r="H9" s="9"/>
      <c r="I9" s="9">
        <v>0</v>
      </c>
      <c r="J9" s="9">
        <v>0</v>
      </c>
      <c r="K9" s="9">
        <v>0</v>
      </c>
      <c r="L9" s="9">
        <v>0</v>
      </c>
      <c r="M9" s="9">
        <v>0</v>
      </c>
      <c r="N9" s="9">
        <v>1117.6448663764302</v>
      </c>
      <c r="O9" s="9">
        <v>1132.4520315583904</v>
      </c>
      <c r="P9" s="9">
        <v>1147.2591967403509</v>
      </c>
      <c r="Q9" s="9">
        <v>1147.2591967403509</v>
      </c>
      <c r="R9" s="9">
        <v>1134.4095393720763</v>
      </c>
      <c r="S9" s="9">
        <v>1149.4388120317662</v>
      </c>
      <c r="T9" s="9">
        <v>1164.4680846914557</v>
      </c>
      <c r="U9" s="9">
        <v>1164.4680846914557</v>
      </c>
      <c r="V9" s="9">
        <v>1166.6803942122424</v>
      </c>
      <c r="W9" s="9">
        <v>1166.6803942122424</v>
      </c>
      <c r="X9" s="9">
        <v>1181.9351059618275</v>
      </c>
      <c r="Y9" s="9">
        <v>1181.9351059618275</v>
      </c>
      <c r="Z9" s="9">
        <v>1168.697067699597</v>
      </c>
      <c r="AA9" s="9">
        <v>1184.1806001254258</v>
      </c>
      <c r="AB9" s="9">
        <v>1199.6641325512546</v>
      </c>
      <c r="AC9" s="9">
        <v>1199.6641325512546</v>
      </c>
      <c r="AD9" s="9">
        <v>1186.2275237150909</v>
      </c>
      <c r="AE9" s="9">
        <v>1201.9433091273072</v>
      </c>
      <c r="AF9" s="9">
        <v>1217.6590945395233</v>
      </c>
      <c r="AG9" s="9">
        <v>1217.6590945395233</v>
      </c>
      <c r="AH9" s="9">
        <v>1204.0209365708172</v>
      </c>
      <c r="AI9" s="9">
        <v>1219.9724587642165</v>
      </c>
      <c r="AJ9" s="9">
        <v>1235.9239809576159</v>
      </c>
      <c r="AK9" s="9">
        <v>1235.9239809576159</v>
      </c>
      <c r="AL9" s="9">
        <v>1238.2720456456796</v>
      </c>
      <c r="AM9" s="9">
        <v>1238.2720456456796</v>
      </c>
      <c r="AN9" s="9">
        <v>1254.4628406719798</v>
      </c>
      <c r="AO9" s="9">
        <v>1254.4628406719798</v>
      </c>
      <c r="AP9" s="9">
        <v>1240.4124693786698</v>
      </c>
      <c r="AQ9" s="9">
        <v>1256.8461263303648</v>
      </c>
      <c r="AR9" s="9">
        <v>1273.2797832820597</v>
      </c>
      <c r="AS9" s="9">
        <v>1273.2797832820597</v>
      </c>
      <c r="AT9" s="9">
        <v>1259.0186564193498</v>
      </c>
      <c r="AU9" s="9">
        <v>1275.6988182253201</v>
      </c>
      <c r="AV9" s="9">
        <v>1292.3789800312902</v>
      </c>
      <c r="AW9" s="9">
        <v>1292.3789800312902</v>
      </c>
      <c r="AX9" s="9">
        <v>1277.9039362656397</v>
      </c>
      <c r="AY9" s="9">
        <v>1294.8343004986998</v>
      </c>
      <c r="AZ9" s="9">
        <v>1311.7646647317595</v>
      </c>
      <c r="BA9" s="9">
        <v>1311.7646647317595</v>
      </c>
      <c r="BB9" s="9">
        <v>1314.2568150061802</v>
      </c>
      <c r="BC9" s="9">
        <v>1314.2568150061802</v>
      </c>
      <c r="BD9" s="9">
        <v>1331.4411347027358</v>
      </c>
      <c r="BE9" s="9">
        <v>1331.4411347027358</v>
      </c>
      <c r="BF9" s="9">
        <v>1316.5285827392684</v>
      </c>
      <c r="BG9" s="9">
        <v>1333.9706672312727</v>
      </c>
      <c r="BH9" s="9">
        <v>1351.4127517232766</v>
      </c>
      <c r="BI9" s="9">
        <v>1351.4127517232766</v>
      </c>
      <c r="BJ9" s="9">
        <v>1336.2765114803572</v>
      </c>
      <c r="BK9" s="9">
        <v>1353.9802272397415</v>
      </c>
      <c r="BL9" s="9">
        <v>1371.6839429991255</v>
      </c>
      <c r="BM9" s="9">
        <v>1371.6839429991255</v>
      </c>
      <c r="BN9" s="9">
        <v>1356.3206591525625</v>
      </c>
      <c r="BO9" s="9">
        <v>1374.2899306483375</v>
      </c>
      <c r="BP9" s="9">
        <v>1392.2592021441124</v>
      </c>
      <c r="BQ9" s="9">
        <v>1392.2592021441124</v>
      </c>
      <c r="BR9" s="9">
        <v>1394.9042796080621</v>
      </c>
      <c r="BS9" s="9">
        <v>1394.9042796080621</v>
      </c>
      <c r="BT9" s="9">
        <v>1413.1430901762735</v>
      </c>
      <c r="BU9" s="9">
        <v>1413.1430901762735</v>
      </c>
    </row>
    <row r="10" spans="1:73" x14ac:dyDescent="0.15">
      <c r="D10" s="2" t="s">
        <v>9</v>
      </c>
      <c r="F10" s="7" t="s">
        <v>8</v>
      </c>
      <c r="G10" s="7">
        <v>-4.0927261579781771E-12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-372.54828879214335</v>
      </c>
      <c r="O10" s="7">
        <v>-0.78754578754580962</v>
      </c>
      <c r="P10" s="7">
        <v>-0.77042522694699755</v>
      </c>
      <c r="Q10" s="7">
        <v>0</v>
      </c>
      <c r="R10" s="7">
        <v>-4.0302533173892812</v>
      </c>
      <c r="S10" s="7">
        <v>-0.79935897435893821</v>
      </c>
      <c r="T10" s="7">
        <v>-0.78198160535123407</v>
      </c>
      <c r="U10" s="7">
        <v>0</v>
      </c>
      <c r="V10" s="7">
        <v>-4.9020564761245282</v>
      </c>
      <c r="W10" s="7">
        <v>0</v>
      </c>
      <c r="X10" s="7">
        <v>-0.79371132943151679</v>
      </c>
      <c r="Y10" s="7">
        <v>0</v>
      </c>
      <c r="Z10" s="7">
        <v>-4.1520677239075212</v>
      </c>
      <c r="AA10" s="7">
        <v>-0.82351959935897412</v>
      </c>
      <c r="AB10" s="7">
        <v>-0.80561699937294406</v>
      </c>
      <c r="AC10" s="7">
        <v>0</v>
      </c>
      <c r="AD10" s="7">
        <v>-4.2143487397660806</v>
      </c>
      <c r="AE10" s="7">
        <v>-0.83587239334929109</v>
      </c>
      <c r="AF10" s="7">
        <v>-0.81770125436355556</v>
      </c>
      <c r="AG10" s="7">
        <v>0</v>
      </c>
      <c r="AH10" s="7">
        <v>-4.2775639708626727</v>
      </c>
      <c r="AI10" s="7">
        <v>-0.84841047924959412</v>
      </c>
      <c r="AJ10" s="7">
        <v>-0.82996677317902368</v>
      </c>
      <c r="AK10" s="7">
        <v>0</v>
      </c>
      <c r="AL10" s="7">
        <v>-5.2028640668639241</v>
      </c>
      <c r="AM10" s="7">
        <v>0</v>
      </c>
      <c r="AN10" s="7">
        <v>-0.84241627477666725</v>
      </c>
      <c r="AO10" s="7">
        <v>0</v>
      </c>
      <c r="AP10" s="7">
        <v>-4.4068533418821971</v>
      </c>
      <c r="AQ10" s="7">
        <v>-0.8740536859849044</v>
      </c>
      <c r="AR10" s="7">
        <v>-0.85505251889827605</v>
      </c>
      <c r="AS10" s="7">
        <v>0</v>
      </c>
      <c r="AT10" s="7">
        <v>-4.4729561420103323</v>
      </c>
      <c r="AU10" s="7">
        <v>-0.88716449127468877</v>
      </c>
      <c r="AV10" s="7">
        <v>-0.86787830668180277</v>
      </c>
      <c r="AW10" s="7">
        <v>0</v>
      </c>
      <c r="AX10" s="7">
        <v>-4.540050484140238</v>
      </c>
      <c r="AY10" s="7">
        <v>-0.90047195864377727</v>
      </c>
      <c r="AZ10" s="7">
        <v>-0.88089648128203635</v>
      </c>
      <c r="BA10" s="7">
        <v>0</v>
      </c>
      <c r="BB10" s="7">
        <v>-5.5221302794259941</v>
      </c>
      <c r="BC10" s="7">
        <v>0</v>
      </c>
      <c r="BD10" s="7">
        <v>-0.89410992850127968</v>
      </c>
      <c r="BE10" s="7">
        <v>0</v>
      </c>
      <c r="BF10" s="7">
        <v>-4.6772735100233263</v>
      </c>
      <c r="BG10" s="7">
        <v>-0.92768872359386023</v>
      </c>
      <c r="BH10" s="7">
        <v>-0.90752157742872441</v>
      </c>
      <c r="BI10" s="7">
        <v>0</v>
      </c>
      <c r="BJ10" s="7">
        <v>-4.7474326126737196</v>
      </c>
      <c r="BK10" s="7">
        <v>-0.94160405444773687</v>
      </c>
      <c r="BL10" s="7">
        <v>-0.9211344010901712</v>
      </c>
      <c r="BM10" s="7">
        <v>0</v>
      </c>
      <c r="BN10" s="7">
        <v>-4.8186441018639243</v>
      </c>
      <c r="BO10" s="7">
        <v>-0.95572811526443502</v>
      </c>
      <c r="BP10" s="7">
        <v>-0.93495141710656071</v>
      </c>
      <c r="BQ10" s="7">
        <v>0</v>
      </c>
      <c r="BR10" s="7">
        <v>-5.8609878003853737</v>
      </c>
      <c r="BS10" s="7">
        <v>0</v>
      </c>
      <c r="BT10" s="7">
        <v>-0.9489756883631344</v>
      </c>
      <c r="BU10" s="7">
        <v>0</v>
      </c>
    </row>
    <row r="11" spans="1:73" x14ac:dyDescent="0.15">
      <c r="D11" s="2" t="s">
        <v>10</v>
      </c>
      <c r="F11" s="7" t="s">
        <v>8</v>
      </c>
      <c r="G11" s="7">
        <v>-25687.704927679119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7">
        <v>0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7">
        <v>0</v>
      </c>
      <c r="AJ11" s="7">
        <v>0</v>
      </c>
      <c r="AK11" s="7">
        <v>0</v>
      </c>
      <c r="AL11" s="7">
        <v>0</v>
      </c>
      <c r="AM11" s="7">
        <v>0</v>
      </c>
      <c r="AN11" s="7">
        <v>0</v>
      </c>
      <c r="AO11" s="7">
        <v>0</v>
      </c>
      <c r="AP11" s="7">
        <v>0</v>
      </c>
      <c r="AQ11" s="7">
        <v>0</v>
      </c>
      <c r="AR11" s="7">
        <v>0</v>
      </c>
      <c r="AS11" s="7">
        <v>0</v>
      </c>
      <c r="AT11" s="7">
        <v>0</v>
      </c>
      <c r="AU11" s="7">
        <v>0</v>
      </c>
      <c r="AV11" s="7">
        <v>0</v>
      </c>
      <c r="AW11" s="7">
        <v>0</v>
      </c>
      <c r="AX11" s="7">
        <v>0</v>
      </c>
      <c r="AY11" s="7">
        <v>0</v>
      </c>
      <c r="AZ11" s="7">
        <v>0</v>
      </c>
      <c r="BA11" s="7">
        <v>0</v>
      </c>
      <c r="BB11" s="7">
        <v>0</v>
      </c>
      <c r="BC11" s="7">
        <v>0</v>
      </c>
      <c r="BD11" s="7">
        <v>0</v>
      </c>
      <c r="BE11" s="7">
        <v>0</v>
      </c>
      <c r="BF11" s="7">
        <v>0</v>
      </c>
      <c r="BG11" s="7">
        <v>0</v>
      </c>
      <c r="BH11" s="7">
        <v>0</v>
      </c>
      <c r="BI11" s="7">
        <v>0</v>
      </c>
      <c r="BJ11" s="7">
        <v>0</v>
      </c>
      <c r="BK11" s="7">
        <v>0</v>
      </c>
      <c r="BL11" s="7">
        <v>0</v>
      </c>
      <c r="BM11" s="7">
        <v>0</v>
      </c>
      <c r="BN11" s="7">
        <v>0</v>
      </c>
      <c r="BO11" s="7">
        <v>0</v>
      </c>
      <c r="BP11" s="7">
        <v>0</v>
      </c>
      <c r="BQ11" s="7">
        <v>0</v>
      </c>
      <c r="BR11" s="7">
        <v>0</v>
      </c>
      <c r="BS11" s="7">
        <v>0</v>
      </c>
      <c r="BT11" s="7">
        <v>0</v>
      </c>
      <c r="BU11" s="7">
        <v>0</v>
      </c>
    </row>
    <row r="12" spans="1:73" s="15" customFormat="1" x14ac:dyDescent="0.15">
      <c r="A12" s="11"/>
      <c r="B12" s="11"/>
      <c r="C12" s="11"/>
      <c r="D12" s="12" t="s">
        <v>11</v>
      </c>
      <c r="E12" s="13"/>
      <c r="F12" s="14" t="s">
        <v>8</v>
      </c>
      <c r="G12" s="14">
        <f>SUM(I12:BU12)</f>
        <v>75419.959542298995</v>
      </c>
      <c r="H12" s="14"/>
      <c r="I12" s="14">
        <f t="shared" ref="I12:BT12" si="3">SUM(I9:I11)</f>
        <v>0</v>
      </c>
      <c r="J12" s="14">
        <f t="shared" si="3"/>
        <v>0</v>
      </c>
      <c r="K12" s="14">
        <f t="shared" si="3"/>
        <v>0</v>
      </c>
      <c r="L12" s="14">
        <f t="shared" si="3"/>
        <v>0</v>
      </c>
      <c r="M12" s="14">
        <f t="shared" si="3"/>
        <v>0</v>
      </c>
      <c r="N12" s="14">
        <f t="shared" si="3"/>
        <v>745.09657758428682</v>
      </c>
      <c r="O12" s="14">
        <f t="shared" si="3"/>
        <v>1131.6644857708447</v>
      </c>
      <c r="P12" s="14">
        <f t="shared" si="3"/>
        <v>1146.4887715134039</v>
      </c>
      <c r="Q12" s="14">
        <f t="shared" si="3"/>
        <v>1147.2591967403509</v>
      </c>
      <c r="R12" s="14">
        <f t="shared" si="3"/>
        <v>1130.3792860546871</v>
      </c>
      <c r="S12" s="14">
        <f t="shared" si="3"/>
        <v>1148.6394530574073</v>
      </c>
      <c r="T12" s="14">
        <f t="shared" si="3"/>
        <v>1163.6861030861046</v>
      </c>
      <c r="U12" s="14">
        <f t="shared" si="3"/>
        <v>1164.4680846914557</v>
      </c>
      <c r="V12" s="14">
        <f t="shared" si="3"/>
        <v>1161.7783377361179</v>
      </c>
      <c r="W12" s="14">
        <f t="shared" si="3"/>
        <v>1166.6803942122424</v>
      </c>
      <c r="X12" s="14">
        <f t="shared" si="3"/>
        <v>1181.141394632396</v>
      </c>
      <c r="Y12" s="14">
        <f t="shared" si="3"/>
        <v>1181.9351059618275</v>
      </c>
      <c r="Z12" s="14">
        <f t="shared" si="3"/>
        <v>1164.5449999756895</v>
      </c>
      <c r="AA12" s="14">
        <f t="shared" si="3"/>
        <v>1183.357080526067</v>
      </c>
      <c r="AB12" s="14">
        <f t="shared" si="3"/>
        <v>1198.8585155518817</v>
      </c>
      <c r="AC12" s="14">
        <f t="shared" si="3"/>
        <v>1199.6641325512546</v>
      </c>
      <c r="AD12" s="14">
        <f t="shared" si="3"/>
        <v>1182.0131749753248</v>
      </c>
      <c r="AE12" s="14">
        <f t="shared" si="3"/>
        <v>1201.1074367339579</v>
      </c>
      <c r="AF12" s="14">
        <f t="shared" si="3"/>
        <v>1216.8413932851597</v>
      </c>
      <c r="AG12" s="14">
        <f t="shared" si="3"/>
        <v>1217.6590945395233</v>
      </c>
      <c r="AH12" s="14">
        <f t="shared" si="3"/>
        <v>1199.7433725999545</v>
      </c>
      <c r="AI12" s="14">
        <f t="shared" si="3"/>
        <v>1219.1240482849669</v>
      </c>
      <c r="AJ12" s="14">
        <f t="shared" si="3"/>
        <v>1235.0940141844369</v>
      </c>
      <c r="AK12" s="14">
        <f t="shared" si="3"/>
        <v>1235.9239809576159</v>
      </c>
      <c r="AL12" s="14">
        <f t="shared" si="3"/>
        <v>1233.0691815788157</v>
      </c>
      <c r="AM12" s="14">
        <f t="shared" si="3"/>
        <v>1238.2720456456796</v>
      </c>
      <c r="AN12" s="14">
        <f t="shared" si="3"/>
        <v>1253.6204243972031</v>
      </c>
      <c r="AO12" s="14">
        <f t="shared" si="3"/>
        <v>1254.4628406719798</v>
      </c>
      <c r="AP12" s="14">
        <f t="shared" si="3"/>
        <v>1236.0056160367876</v>
      </c>
      <c r="AQ12" s="14">
        <f t="shared" si="3"/>
        <v>1255.9720726443798</v>
      </c>
      <c r="AR12" s="14">
        <f t="shared" si="3"/>
        <v>1272.4247307631615</v>
      </c>
      <c r="AS12" s="14">
        <f t="shared" si="3"/>
        <v>1273.2797832820597</v>
      </c>
      <c r="AT12" s="14">
        <f t="shared" si="3"/>
        <v>1254.5457002773394</v>
      </c>
      <c r="AU12" s="14">
        <f t="shared" si="3"/>
        <v>1274.8116537340454</v>
      </c>
      <c r="AV12" s="14">
        <f t="shared" si="3"/>
        <v>1291.5111017246084</v>
      </c>
      <c r="AW12" s="14">
        <f t="shared" si="3"/>
        <v>1292.3789800312902</v>
      </c>
      <c r="AX12" s="14">
        <f t="shared" si="3"/>
        <v>1273.3638857814994</v>
      </c>
      <c r="AY12" s="14">
        <f t="shared" si="3"/>
        <v>1293.9338285400561</v>
      </c>
      <c r="AZ12" s="14">
        <f t="shared" si="3"/>
        <v>1310.8837682504775</v>
      </c>
      <c r="BA12" s="14">
        <f t="shared" si="3"/>
        <v>1311.7646647317595</v>
      </c>
      <c r="BB12" s="14">
        <f t="shared" si="3"/>
        <v>1308.7346847267543</v>
      </c>
      <c r="BC12" s="14">
        <f t="shared" si="3"/>
        <v>1314.2568150061802</v>
      </c>
      <c r="BD12" s="14">
        <f t="shared" si="3"/>
        <v>1330.5470247742346</v>
      </c>
      <c r="BE12" s="14">
        <f t="shared" si="3"/>
        <v>1331.4411347027358</v>
      </c>
      <c r="BF12" s="14">
        <f t="shared" si="3"/>
        <v>1311.8513092292451</v>
      </c>
      <c r="BG12" s="14">
        <f t="shared" si="3"/>
        <v>1333.042978507679</v>
      </c>
      <c r="BH12" s="14">
        <f t="shared" si="3"/>
        <v>1350.5052301458479</v>
      </c>
      <c r="BI12" s="14">
        <f t="shared" si="3"/>
        <v>1351.4127517232766</v>
      </c>
      <c r="BJ12" s="14">
        <f t="shared" si="3"/>
        <v>1331.5290788676834</v>
      </c>
      <c r="BK12" s="14">
        <f t="shared" si="3"/>
        <v>1353.0386231852938</v>
      </c>
      <c r="BL12" s="14">
        <f t="shared" si="3"/>
        <v>1370.7628085980355</v>
      </c>
      <c r="BM12" s="14">
        <f t="shared" si="3"/>
        <v>1371.6839429991255</v>
      </c>
      <c r="BN12" s="14">
        <f t="shared" si="3"/>
        <v>1351.5020150506984</v>
      </c>
      <c r="BO12" s="14">
        <f t="shared" si="3"/>
        <v>1373.334202533073</v>
      </c>
      <c r="BP12" s="14">
        <f t="shared" si="3"/>
        <v>1391.3242507270058</v>
      </c>
      <c r="BQ12" s="14">
        <f t="shared" si="3"/>
        <v>1392.2592021441124</v>
      </c>
      <c r="BR12" s="14">
        <f t="shared" si="3"/>
        <v>1389.0432918076767</v>
      </c>
      <c r="BS12" s="14">
        <f t="shared" si="3"/>
        <v>1394.9042796080621</v>
      </c>
      <c r="BT12" s="14">
        <f t="shared" si="3"/>
        <v>1412.1941144879104</v>
      </c>
      <c r="BU12" s="14">
        <f t="shared" ref="BU12" si="4">SUM(BU9:BU11)</f>
        <v>1413.1430901762735</v>
      </c>
    </row>
    <row r="13" spans="1:73" x14ac:dyDescent="0.15"/>
    <row r="14" spans="1:73" s="10" customFormat="1" x14ac:dyDescent="0.15">
      <c r="A14" s="1" t="s">
        <v>12</v>
      </c>
      <c r="B14" s="1"/>
      <c r="C14" s="1"/>
      <c r="D14" s="2"/>
      <c r="E14" s="8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</row>
    <row r="15" spans="1:73" x14ac:dyDescent="0.15"/>
    <row r="16" spans="1:73" x14ac:dyDescent="0.15"/>
    <row r="17" spans="1:73" s="10" customFormat="1" x14ac:dyDescent="0.15">
      <c r="A17" s="1"/>
      <c r="B17" s="1"/>
      <c r="C17" s="1"/>
      <c r="D17" s="2" t="str">
        <f>'Debt sizing'!D$12</f>
        <v xml:space="preserve">Cash flow available for debt service </v>
      </c>
      <c r="E17" s="8">
        <f>'Debt sizing'!E$12</f>
        <v>0</v>
      </c>
      <c r="F17" s="9" t="str">
        <f>'Debt sizing'!F$12</f>
        <v>$ 000s</v>
      </c>
      <c r="G17" s="9">
        <f>'Debt sizing'!G$12</f>
        <v>75419.959542298995</v>
      </c>
      <c r="H17" s="9"/>
      <c r="I17" s="9">
        <f>'Debt sizing'!I$12</f>
        <v>0</v>
      </c>
      <c r="J17" s="9">
        <f>'Debt sizing'!J$12</f>
        <v>0</v>
      </c>
      <c r="K17" s="9">
        <f>'Debt sizing'!K$12</f>
        <v>0</v>
      </c>
      <c r="L17" s="9">
        <f>'Debt sizing'!L$12</f>
        <v>0</v>
      </c>
      <c r="M17" s="9">
        <f>'Debt sizing'!M$12</f>
        <v>0</v>
      </c>
      <c r="N17" s="9">
        <f>'Debt sizing'!N$12</f>
        <v>745.09657758428682</v>
      </c>
      <c r="O17" s="9">
        <f>'Debt sizing'!O$12</f>
        <v>1131.6644857708447</v>
      </c>
      <c r="P17" s="9">
        <f>'Debt sizing'!P$12</f>
        <v>1146.4887715134039</v>
      </c>
      <c r="Q17" s="9">
        <f>'Debt sizing'!Q$12</f>
        <v>1147.2591967403509</v>
      </c>
      <c r="R17" s="9">
        <f>'Debt sizing'!R$12</f>
        <v>1130.3792860546871</v>
      </c>
      <c r="S17" s="9">
        <f>'Debt sizing'!S$12</f>
        <v>1148.6394530574073</v>
      </c>
      <c r="T17" s="9">
        <f>'Debt sizing'!T$12</f>
        <v>1163.6861030861046</v>
      </c>
      <c r="U17" s="9">
        <f>'Debt sizing'!U$12</f>
        <v>1164.4680846914557</v>
      </c>
      <c r="V17" s="9">
        <f>'Debt sizing'!V$12</f>
        <v>1161.7783377361179</v>
      </c>
      <c r="W17" s="9">
        <f>'Debt sizing'!W$12</f>
        <v>1166.6803942122424</v>
      </c>
      <c r="X17" s="9">
        <f>'Debt sizing'!X$12</f>
        <v>1181.141394632396</v>
      </c>
      <c r="Y17" s="9">
        <f>'Debt sizing'!Y$12</f>
        <v>1181.9351059618275</v>
      </c>
      <c r="Z17" s="9">
        <f>'Debt sizing'!Z$12</f>
        <v>1164.5449999756895</v>
      </c>
      <c r="AA17" s="9">
        <f>'Debt sizing'!AA$12</f>
        <v>1183.357080526067</v>
      </c>
      <c r="AB17" s="9">
        <f>'Debt sizing'!AB$12</f>
        <v>1198.8585155518817</v>
      </c>
      <c r="AC17" s="9">
        <f>'Debt sizing'!AC$12</f>
        <v>1199.6641325512546</v>
      </c>
      <c r="AD17" s="9">
        <f>'Debt sizing'!AD$12</f>
        <v>1182.0131749753248</v>
      </c>
      <c r="AE17" s="9">
        <f>'Debt sizing'!AE$12</f>
        <v>1201.1074367339579</v>
      </c>
      <c r="AF17" s="9">
        <f>'Debt sizing'!AF$12</f>
        <v>1216.8413932851597</v>
      </c>
      <c r="AG17" s="9">
        <f>'Debt sizing'!AG$12</f>
        <v>1217.6590945395233</v>
      </c>
      <c r="AH17" s="9">
        <f>'Debt sizing'!AH$12</f>
        <v>1199.7433725999545</v>
      </c>
      <c r="AI17" s="9">
        <f>'Debt sizing'!AI$12</f>
        <v>1219.1240482849669</v>
      </c>
      <c r="AJ17" s="9">
        <f>'Debt sizing'!AJ$12</f>
        <v>1235.0940141844369</v>
      </c>
      <c r="AK17" s="9">
        <f>'Debt sizing'!AK$12</f>
        <v>1235.9239809576159</v>
      </c>
      <c r="AL17" s="9">
        <f>'Debt sizing'!AL$12</f>
        <v>1233.0691815788157</v>
      </c>
      <c r="AM17" s="9">
        <f>'Debt sizing'!AM$12</f>
        <v>1238.2720456456796</v>
      </c>
      <c r="AN17" s="9">
        <f>'Debt sizing'!AN$12</f>
        <v>1253.6204243972031</v>
      </c>
      <c r="AO17" s="9">
        <f>'Debt sizing'!AO$12</f>
        <v>1254.4628406719798</v>
      </c>
      <c r="AP17" s="9">
        <f>'Debt sizing'!AP$12</f>
        <v>1236.0056160367876</v>
      </c>
      <c r="AQ17" s="9">
        <f>'Debt sizing'!AQ$12</f>
        <v>1255.9720726443798</v>
      </c>
      <c r="AR17" s="9">
        <f>'Debt sizing'!AR$12</f>
        <v>1272.4247307631615</v>
      </c>
      <c r="AS17" s="9">
        <f>'Debt sizing'!AS$12</f>
        <v>1273.2797832820597</v>
      </c>
      <c r="AT17" s="9">
        <f>'Debt sizing'!AT$12</f>
        <v>1254.5457002773394</v>
      </c>
      <c r="AU17" s="9">
        <f>'Debt sizing'!AU$12</f>
        <v>1274.8116537340454</v>
      </c>
      <c r="AV17" s="9">
        <f>'Debt sizing'!AV$12</f>
        <v>1291.5111017246084</v>
      </c>
      <c r="AW17" s="9">
        <f>'Debt sizing'!AW$12</f>
        <v>1292.3789800312902</v>
      </c>
      <c r="AX17" s="9">
        <f>'Debt sizing'!AX$12</f>
        <v>1273.3638857814994</v>
      </c>
      <c r="AY17" s="9">
        <f>'Debt sizing'!AY$12</f>
        <v>1293.9338285400561</v>
      </c>
      <c r="AZ17" s="9">
        <f>'Debt sizing'!AZ$12</f>
        <v>1310.8837682504775</v>
      </c>
      <c r="BA17" s="9">
        <f>'Debt sizing'!BA$12</f>
        <v>1311.7646647317595</v>
      </c>
      <c r="BB17" s="9">
        <f>'Debt sizing'!BB$12</f>
        <v>1308.7346847267543</v>
      </c>
      <c r="BC17" s="9">
        <f>'Debt sizing'!BC$12</f>
        <v>1314.2568150061802</v>
      </c>
      <c r="BD17" s="9">
        <f>'Debt sizing'!BD$12</f>
        <v>1330.5470247742346</v>
      </c>
      <c r="BE17" s="9">
        <f>'Debt sizing'!BE$12</f>
        <v>1331.4411347027358</v>
      </c>
      <c r="BF17" s="9">
        <f>'Debt sizing'!BF$12</f>
        <v>1311.8513092292451</v>
      </c>
      <c r="BG17" s="9">
        <f>'Debt sizing'!BG$12</f>
        <v>1333.042978507679</v>
      </c>
      <c r="BH17" s="9">
        <f>'Debt sizing'!BH$12</f>
        <v>1350.5052301458479</v>
      </c>
      <c r="BI17" s="9">
        <f>'Debt sizing'!BI$12</f>
        <v>1351.4127517232766</v>
      </c>
      <c r="BJ17" s="9">
        <f>'Debt sizing'!BJ$12</f>
        <v>1331.5290788676834</v>
      </c>
      <c r="BK17" s="9">
        <f>'Debt sizing'!BK$12</f>
        <v>1353.0386231852938</v>
      </c>
      <c r="BL17" s="9">
        <f>'Debt sizing'!BL$12</f>
        <v>1370.7628085980355</v>
      </c>
      <c r="BM17" s="9">
        <f>'Debt sizing'!BM$12</f>
        <v>1371.6839429991255</v>
      </c>
      <c r="BN17" s="9">
        <f>'Debt sizing'!BN$12</f>
        <v>1351.5020150506984</v>
      </c>
      <c r="BO17" s="9">
        <f>'Debt sizing'!BO$12</f>
        <v>1373.334202533073</v>
      </c>
      <c r="BP17" s="9">
        <f>'Debt sizing'!BP$12</f>
        <v>1391.3242507270058</v>
      </c>
      <c r="BQ17" s="9">
        <f>'Debt sizing'!BQ$12</f>
        <v>1392.2592021441124</v>
      </c>
      <c r="BR17" s="9">
        <f>'Debt sizing'!BR$12</f>
        <v>1389.0432918076767</v>
      </c>
      <c r="BS17" s="9">
        <f>'Debt sizing'!BS$12</f>
        <v>1394.9042796080621</v>
      </c>
      <c r="BT17" s="9">
        <f>'Debt sizing'!BT$12</f>
        <v>1412.1941144879104</v>
      </c>
      <c r="BU17" s="9">
        <f>'Debt sizing'!BU$12</f>
        <v>1413.1430901762735</v>
      </c>
    </row>
    <row r="18" spans="1:73" x14ac:dyDescent="0.15">
      <c r="D18" s="2" t="s">
        <v>13</v>
      </c>
      <c r="E18" s="7">
        <v>0</v>
      </c>
      <c r="F18" s="7" t="s">
        <v>14</v>
      </c>
      <c r="G18" s="7">
        <f>SUM(I18:BU18)</f>
        <v>59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  <c r="N18" s="7">
        <v>0</v>
      </c>
      <c r="O18" s="7">
        <v>1</v>
      </c>
      <c r="P18" s="7">
        <v>1</v>
      </c>
      <c r="Q18" s="7">
        <v>1</v>
      </c>
      <c r="R18" s="7">
        <v>1</v>
      </c>
      <c r="S18" s="7">
        <v>1</v>
      </c>
      <c r="T18" s="7">
        <v>1</v>
      </c>
      <c r="U18" s="7">
        <v>1</v>
      </c>
      <c r="V18" s="7">
        <v>1</v>
      </c>
      <c r="W18" s="7">
        <v>1</v>
      </c>
      <c r="X18" s="7">
        <v>1</v>
      </c>
      <c r="Y18" s="7">
        <v>1</v>
      </c>
      <c r="Z18" s="7">
        <v>1</v>
      </c>
      <c r="AA18" s="7">
        <v>1</v>
      </c>
      <c r="AB18" s="7">
        <v>1</v>
      </c>
      <c r="AC18" s="7">
        <v>1</v>
      </c>
      <c r="AD18" s="7">
        <v>1</v>
      </c>
      <c r="AE18" s="7">
        <v>1</v>
      </c>
      <c r="AF18" s="7">
        <v>1</v>
      </c>
      <c r="AG18" s="7">
        <v>1</v>
      </c>
      <c r="AH18" s="7">
        <v>1</v>
      </c>
      <c r="AI18" s="7">
        <v>1</v>
      </c>
      <c r="AJ18" s="7">
        <v>1</v>
      </c>
      <c r="AK18" s="7">
        <v>1</v>
      </c>
      <c r="AL18" s="7">
        <v>1</v>
      </c>
      <c r="AM18" s="7">
        <v>1</v>
      </c>
      <c r="AN18" s="7">
        <v>1</v>
      </c>
      <c r="AO18" s="7">
        <v>1</v>
      </c>
      <c r="AP18" s="7">
        <v>1</v>
      </c>
      <c r="AQ18" s="7">
        <v>1</v>
      </c>
      <c r="AR18" s="7">
        <v>1</v>
      </c>
      <c r="AS18" s="7">
        <v>1</v>
      </c>
      <c r="AT18" s="7">
        <v>1</v>
      </c>
      <c r="AU18" s="7">
        <v>1</v>
      </c>
      <c r="AV18" s="7">
        <v>1</v>
      </c>
      <c r="AW18" s="7">
        <v>1</v>
      </c>
      <c r="AX18" s="7">
        <v>1</v>
      </c>
      <c r="AY18" s="7">
        <v>1</v>
      </c>
      <c r="AZ18" s="7">
        <v>1</v>
      </c>
      <c r="BA18" s="7">
        <v>1</v>
      </c>
      <c r="BB18" s="7">
        <v>1</v>
      </c>
      <c r="BC18" s="7">
        <v>1</v>
      </c>
      <c r="BD18" s="7">
        <v>1</v>
      </c>
      <c r="BE18" s="7">
        <v>1</v>
      </c>
      <c r="BF18" s="7">
        <v>1</v>
      </c>
      <c r="BG18" s="7">
        <v>1</v>
      </c>
      <c r="BH18" s="7">
        <v>1</v>
      </c>
      <c r="BI18" s="7">
        <v>1</v>
      </c>
      <c r="BJ18" s="7">
        <v>1</v>
      </c>
      <c r="BK18" s="7">
        <v>1</v>
      </c>
      <c r="BL18" s="7">
        <v>1</v>
      </c>
      <c r="BM18" s="7">
        <v>1</v>
      </c>
      <c r="BN18" s="7">
        <v>1</v>
      </c>
      <c r="BO18" s="7">
        <v>1</v>
      </c>
      <c r="BP18" s="7">
        <v>1</v>
      </c>
      <c r="BQ18" s="7">
        <v>1</v>
      </c>
      <c r="BR18" s="7">
        <v>1</v>
      </c>
      <c r="BS18" s="7">
        <v>1</v>
      </c>
      <c r="BT18" s="7">
        <v>1</v>
      </c>
      <c r="BU18" s="7">
        <v>1</v>
      </c>
    </row>
    <row r="19" spans="1:73" x14ac:dyDescent="0.15">
      <c r="D19" s="2" t="s">
        <v>15</v>
      </c>
      <c r="G19" s="7">
        <f>SUM(I19:BU19)</f>
        <v>74674.862964714717</v>
      </c>
      <c r="I19" s="7">
        <f>I17*I18</f>
        <v>0</v>
      </c>
      <c r="J19" s="7">
        <f t="shared" ref="J19:BU19" si="5">J17*J18</f>
        <v>0</v>
      </c>
      <c r="K19" s="7">
        <f t="shared" si="5"/>
        <v>0</v>
      </c>
      <c r="L19" s="7">
        <f t="shared" si="5"/>
        <v>0</v>
      </c>
      <c r="M19" s="7">
        <f t="shared" si="5"/>
        <v>0</v>
      </c>
      <c r="N19" s="7">
        <f t="shared" si="5"/>
        <v>0</v>
      </c>
      <c r="O19" s="7">
        <f t="shared" si="5"/>
        <v>1131.6644857708447</v>
      </c>
      <c r="P19" s="7">
        <f t="shared" si="5"/>
        <v>1146.4887715134039</v>
      </c>
      <c r="Q19" s="7">
        <f t="shared" si="5"/>
        <v>1147.2591967403509</v>
      </c>
      <c r="R19" s="7">
        <f t="shared" si="5"/>
        <v>1130.3792860546871</v>
      </c>
      <c r="S19" s="7">
        <f t="shared" si="5"/>
        <v>1148.6394530574073</v>
      </c>
      <c r="T19" s="7">
        <f t="shared" si="5"/>
        <v>1163.6861030861046</v>
      </c>
      <c r="U19" s="7">
        <f t="shared" si="5"/>
        <v>1164.4680846914557</v>
      </c>
      <c r="V19" s="7">
        <f t="shared" si="5"/>
        <v>1161.7783377361179</v>
      </c>
      <c r="W19" s="7">
        <f t="shared" si="5"/>
        <v>1166.6803942122424</v>
      </c>
      <c r="X19" s="7">
        <f t="shared" si="5"/>
        <v>1181.141394632396</v>
      </c>
      <c r="Y19" s="7">
        <f t="shared" si="5"/>
        <v>1181.9351059618275</v>
      </c>
      <c r="Z19" s="7">
        <f t="shared" si="5"/>
        <v>1164.5449999756895</v>
      </c>
      <c r="AA19" s="7">
        <f t="shared" si="5"/>
        <v>1183.357080526067</v>
      </c>
      <c r="AB19" s="7">
        <f t="shared" si="5"/>
        <v>1198.8585155518817</v>
      </c>
      <c r="AC19" s="7">
        <f t="shared" si="5"/>
        <v>1199.6641325512546</v>
      </c>
      <c r="AD19" s="7">
        <f t="shared" si="5"/>
        <v>1182.0131749753248</v>
      </c>
      <c r="AE19" s="7">
        <f t="shared" si="5"/>
        <v>1201.1074367339579</v>
      </c>
      <c r="AF19" s="7">
        <f t="shared" si="5"/>
        <v>1216.8413932851597</v>
      </c>
      <c r="AG19" s="7">
        <f t="shared" si="5"/>
        <v>1217.6590945395233</v>
      </c>
      <c r="AH19" s="7">
        <f t="shared" si="5"/>
        <v>1199.7433725999545</v>
      </c>
      <c r="AI19" s="7">
        <f t="shared" si="5"/>
        <v>1219.1240482849669</v>
      </c>
      <c r="AJ19" s="7">
        <f t="shared" si="5"/>
        <v>1235.0940141844369</v>
      </c>
      <c r="AK19" s="7">
        <f t="shared" si="5"/>
        <v>1235.9239809576159</v>
      </c>
      <c r="AL19" s="7">
        <f t="shared" si="5"/>
        <v>1233.0691815788157</v>
      </c>
      <c r="AM19" s="7">
        <f t="shared" si="5"/>
        <v>1238.2720456456796</v>
      </c>
      <c r="AN19" s="7">
        <f t="shared" si="5"/>
        <v>1253.6204243972031</v>
      </c>
      <c r="AO19" s="7">
        <f t="shared" si="5"/>
        <v>1254.4628406719798</v>
      </c>
      <c r="AP19" s="7">
        <f t="shared" si="5"/>
        <v>1236.0056160367876</v>
      </c>
      <c r="AQ19" s="7">
        <f t="shared" si="5"/>
        <v>1255.9720726443798</v>
      </c>
      <c r="AR19" s="7">
        <f t="shared" si="5"/>
        <v>1272.4247307631615</v>
      </c>
      <c r="AS19" s="7">
        <f t="shared" si="5"/>
        <v>1273.2797832820597</v>
      </c>
      <c r="AT19" s="7">
        <f t="shared" si="5"/>
        <v>1254.5457002773394</v>
      </c>
      <c r="AU19" s="7">
        <f t="shared" si="5"/>
        <v>1274.8116537340454</v>
      </c>
      <c r="AV19" s="7">
        <f t="shared" si="5"/>
        <v>1291.5111017246084</v>
      </c>
      <c r="AW19" s="7">
        <f t="shared" si="5"/>
        <v>1292.3789800312902</v>
      </c>
      <c r="AX19" s="7">
        <f t="shared" si="5"/>
        <v>1273.3638857814994</v>
      </c>
      <c r="AY19" s="7">
        <f t="shared" si="5"/>
        <v>1293.9338285400561</v>
      </c>
      <c r="AZ19" s="7">
        <f t="shared" si="5"/>
        <v>1310.8837682504775</v>
      </c>
      <c r="BA19" s="7">
        <f t="shared" si="5"/>
        <v>1311.7646647317595</v>
      </c>
      <c r="BB19" s="7">
        <f t="shared" si="5"/>
        <v>1308.7346847267543</v>
      </c>
      <c r="BC19" s="7">
        <f t="shared" si="5"/>
        <v>1314.2568150061802</v>
      </c>
      <c r="BD19" s="7">
        <f t="shared" si="5"/>
        <v>1330.5470247742346</v>
      </c>
      <c r="BE19" s="7">
        <f t="shared" si="5"/>
        <v>1331.4411347027358</v>
      </c>
      <c r="BF19" s="7">
        <f t="shared" si="5"/>
        <v>1311.8513092292451</v>
      </c>
      <c r="BG19" s="7">
        <f t="shared" si="5"/>
        <v>1333.042978507679</v>
      </c>
      <c r="BH19" s="7">
        <f t="shared" si="5"/>
        <v>1350.5052301458479</v>
      </c>
      <c r="BI19" s="7">
        <f t="shared" si="5"/>
        <v>1351.4127517232766</v>
      </c>
      <c r="BJ19" s="7">
        <f t="shared" si="5"/>
        <v>1331.5290788676834</v>
      </c>
      <c r="BK19" s="7">
        <f t="shared" si="5"/>
        <v>1353.0386231852938</v>
      </c>
      <c r="BL19" s="7">
        <f t="shared" si="5"/>
        <v>1370.7628085980355</v>
      </c>
      <c r="BM19" s="7">
        <f t="shared" si="5"/>
        <v>1371.6839429991255</v>
      </c>
      <c r="BN19" s="7">
        <f t="shared" si="5"/>
        <v>1351.5020150506984</v>
      </c>
      <c r="BO19" s="7">
        <f t="shared" si="5"/>
        <v>1373.334202533073</v>
      </c>
      <c r="BP19" s="7">
        <f t="shared" si="5"/>
        <v>1391.3242507270058</v>
      </c>
      <c r="BQ19" s="7">
        <f t="shared" si="5"/>
        <v>1392.2592021441124</v>
      </c>
      <c r="BR19" s="7">
        <f t="shared" si="5"/>
        <v>1389.0432918076767</v>
      </c>
      <c r="BS19" s="7">
        <f t="shared" si="5"/>
        <v>1394.9042796080621</v>
      </c>
      <c r="BT19" s="7">
        <f t="shared" si="5"/>
        <v>1412.1941144879104</v>
      </c>
      <c r="BU19" s="7">
        <f t="shared" si="5"/>
        <v>1413.1430901762735</v>
      </c>
    </row>
    <row r="20" spans="1:73" x14ac:dyDescent="0.15"/>
    <row r="21" spans="1:73" x14ac:dyDescent="0.15">
      <c r="D21" s="2" t="s">
        <v>16</v>
      </c>
      <c r="E21" s="16">
        <v>1.25</v>
      </c>
      <c r="F21" s="7" t="s">
        <v>17</v>
      </c>
    </row>
    <row r="22" spans="1:73" s="10" customFormat="1" x14ac:dyDescent="0.15">
      <c r="A22" s="1"/>
      <c r="B22" s="1"/>
      <c r="C22" s="1"/>
      <c r="D22" s="2" t="str">
        <f>D$19</f>
        <v>CFADS over term loan repayment period</v>
      </c>
      <c r="E22" s="8">
        <f t="shared" ref="E22:BP22" si="6">E$19</f>
        <v>0</v>
      </c>
      <c r="F22" s="9">
        <f t="shared" si="6"/>
        <v>0</v>
      </c>
      <c r="G22" s="9">
        <f t="shared" si="6"/>
        <v>74674.862964714717</v>
      </c>
      <c r="H22" s="9"/>
      <c r="I22" s="9">
        <f t="shared" si="6"/>
        <v>0</v>
      </c>
      <c r="J22" s="9">
        <f t="shared" si="6"/>
        <v>0</v>
      </c>
      <c r="K22" s="9">
        <f t="shared" si="6"/>
        <v>0</v>
      </c>
      <c r="L22" s="9">
        <f t="shared" si="6"/>
        <v>0</v>
      </c>
      <c r="M22" s="9">
        <f t="shared" si="6"/>
        <v>0</v>
      </c>
      <c r="N22" s="9">
        <f t="shared" si="6"/>
        <v>0</v>
      </c>
      <c r="O22" s="9">
        <f t="shared" si="6"/>
        <v>1131.6644857708447</v>
      </c>
      <c r="P22" s="9">
        <f t="shared" si="6"/>
        <v>1146.4887715134039</v>
      </c>
      <c r="Q22" s="9">
        <f t="shared" si="6"/>
        <v>1147.2591967403509</v>
      </c>
      <c r="R22" s="9">
        <f t="shared" si="6"/>
        <v>1130.3792860546871</v>
      </c>
      <c r="S22" s="9">
        <f t="shared" si="6"/>
        <v>1148.6394530574073</v>
      </c>
      <c r="T22" s="9">
        <f t="shared" si="6"/>
        <v>1163.6861030861046</v>
      </c>
      <c r="U22" s="9">
        <f t="shared" si="6"/>
        <v>1164.4680846914557</v>
      </c>
      <c r="V22" s="9">
        <f t="shared" si="6"/>
        <v>1161.7783377361179</v>
      </c>
      <c r="W22" s="9">
        <f t="shared" si="6"/>
        <v>1166.6803942122424</v>
      </c>
      <c r="X22" s="9">
        <f t="shared" si="6"/>
        <v>1181.141394632396</v>
      </c>
      <c r="Y22" s="9">
        <f t="shared" si="6"/>
        <v>1181.9351059618275</v>
      </c>
      <c r="Z22" s="9">
        <f t="shared" si="6"/>
        <v>1164.5449999756895</v>
      </c>
      <c r="AA22" s="9">
        <f t="shared" si="6"/>
        <v>1183.357080526067</v>
      </c>
      <c r="AB22" s="9">
        <f t="shared" si="6"/>
        <v>1198.8585155518817</v>
      </c>
      <c r="AC22" s="9">
        <f t="shared" si="6"/>
        <v>1199.6641325512546</v>
      </c>
      <c r="AD22" s="9">
        <f t="shared" si="6"/>
        <v>1182.0131749753248</v>
      </c>
      <c r="AE22" s="9">
        <f t="shared" si="6"/>
        <v>1201.1074367339579</v>
      </c>
      <c r="AF22" s="9">
        <f t="shared" si="6"/>
        <v>1216.8413932851597</v>
      </c>
      <c r="AG22" s="9">
        <f t="shared" si="6"/>
        <v>1217.6590945395233</v>
      </c>
      <c r="AH22" s="9">
        <f t="shared" si="6"/>
        <v>1199.7433725999545</v>
      </c>
      <c r="AI22" s="9">
        <f t="shared" si="6"/>
        <v>1219.1240482849669</v>
      </c>
      <c r="AJ22" s="9">
        <f t="shared" si="6"/>
        <v>1235.0940141844369</v>
      </c>
      <c r="AK22" s="9">
        <f t="shared" si="6"/>
        <v>1235.9239809576159</v>
      </c>
      <c r="AL22" s="9">
        <f t="shared" si="6"/>
        <v>1233.0691815788157</v>
      </c>
      <c r="AM22" s="9">
        <f t="shared" si="6"/>
        <v>1238.2720456456796</v>
      </c>
      <c r="AN22" s="9">
        <f t="shared" si="6"/>
        <v>1253.6204243972031</v>
      </c>
      <c r="AO22" s="9">
        <f t="shared" si="6"/>
        <v>1254.4628406719798</v>
      </c>
      <c r="AP22" s="9">
        <f t="shared" si="6"/>
        <v>1236.0056160367876</v>
      </c>
      <c r="AQ22" s="9">
        <f t="shared" si="6"/>
        <v>1255.9720726443798</v>
      </c>
      <c r="AR22" s="9">
        <f t="shared" si="6"/>
        <v>1272.4247307631615</v>
      </c>
      <c r="AS22" s="9">
        <f t="shared" si="6"/>
        <v>1273.2797832820597</v>
      </c>
      <c r="AT22" s="9">
        <f t="shared" si="6"/>
        <v>1254.5457002773394</v>
      </c>
      <c r="AU22" s="9">
        <f t="shared" si="6"/>
        <v>1274.8116537340454</v>
      </c>
      <c r="AV22" s="9">
        <f t="shared" si="6"/>
        <v>1291.5111017246084</v>
      </c>
      <c r="AW22" s="9">
        <f t="shared" si="6"/>
        <v>1292.3789800312902</v>
      </c>
      <c r="AX22" s="9">
        <f t="shared" si="6"/>
        <v>1273.3638857814994</v>
      </c>
      <c r="AY22" s="9">
        <f t="shared" si="6"/>
        <v>1293.9338285400561</v>
      </c>
      <c r="AZ22" s="9">
        <f t="shared" si="6"/>
        <v>1310.8837682504775</v>
      </c>
      <c r="BA22" s="9">
        <f t="shared" si="6"/>
        <v>1311.7646647317595</v>
      </c>
      <c r="BB22" s="9">
        <f t="shared" si="6"/>
        <v>1308.7346847267543</v>
      </c>
      <c r="BC22" s="9">
        <f t="shared" si="6"/>
        <v>1314.2568150061802</v>
      </c>
      <c r="BD22" s="9">
        <f t="shared" si="6"/>
        <v>1330.5470247742346</v>
      </c>
      <c r="BE22" s="9">
        <f t="shared" si="6"/>
        <v>1331.4411347027358</v>
      </c>
      <c r="BF22" s="9">
        <f t="shared" si="6"/>
        <v>1311.8513092292451</v>
      </c>
      <c r="BG22" s="9">
        <f t="shared" si="6"/>
        <v>1333.042978507679</v>
      </c>
      <c r="BH22" s="9">
        <f t="shared" si="6"/>
        <v>1350.5052301458479</v>
      </c>
      <c r="BI22" s="9">
        <f t="shared" si="6"/>
        <v>1351.4127517232766</v>
      </c>
      <c r="BJ22" s="9">
        <f t="shared" si="6"/>
        <v>1331.5290788676834</v>
      </c>
      <c r="BK22" s="9">
        <f t="shared" si="6"/>
        <v>1353.0386231852938</v>
      </c>
      <c r="BL22" s="9">
        <f t="shared" si="6"/>
        <v>1370.7628085980355</v>
      </c>
      <c r="BM22" s="9">
        <f t="shared" si="6"/>
        <v>1371.6839429991255</v>
      </c>
      <c r="BN22" s="9">
        <f t="shared" si="6"/>
        <v>1351.5020150506984</v>
      </c>
      <c r="BO22" s="9">
        <f t="shared" si="6"/>
        <v>1373.334202533073</v>
      </c>
      <c r="BP22" s="9">
        <f t="shared" si="6"/>
        <v>1391.3242507270058</v>
      </c>
      <c r="BQ22" s="9">
        <f>BQ$19</f>
        <v>1392.2592021441124</v>
      </c>
      <c r="BR22" s="9">
        <f>BR$19</f>
        <v>1389.0432918076767</v>
      </c>
      <c r="BS22" s="9">
        <f>BS$19</f>
        <v>1394.9042796080621</v>
      </c>
      <c r="BT22" s="9">
        <f>BT$19</f>
        <v>1412.1941144879104</v>
      </c>
      <c r="BU22" s="9">
        <f>BU$19</f>
        <v>1413.1430901762735</v>
      </c>
    </row>
    <row r="23" spans="1:73" s="21" customFormat="1" x14ac:dyDescent="0.15">
      <c r="A23" s="17"/>
      <c r="B23" s="17"/>
      <c r="C23" s="17"/>
      <c r="D23" s="18" t="s">
        <v>18</v>
      </c>
      <c r="E23" s="19"/>
      <c r="F23" s="20" t="s">
        <v>8</v>
      </c>
      <c r="G23" s="20">
        <f>SUM(I23:BU23)</f>
        <v>59739.890371771762</v>
      </c>
      <c r="H23" s="20"/>
      <c r="I23" s="20">
        <f>I22/$E$21</f>
        <v>0</v>
      </c>
      <c r="J23" s="20">
        <f t="shared" ref="J23:BU23" si="7">J22/$E$21</f>
        <v>0</v>
      </c>
      <c r="K23" s="20">
        <f t="shared" si="7"/>
        <v>0</v>
      </c>
      <c r="L23" s="20">
        <f t="shared" si="7"/>
        <v>0</v>
      </c>
      <c r="M23" s="20">
        <f t="shared" si="7"/>
        <v>0</v>
      </c>
      <c r="N23" s="20">
        <f t="shared" si="7"/>
        <v>0</v>
      </c>
      <c r="O23" s="20">
        <f t="shared" si="7"/>
        <v>905.33158861667584</v>
      </c>
      <c r="P23" s="20">
        <f t="shared" si="7"/>
        <v>917.19101721072309</v>
      </c>
      <c r="Q23" s="20">
        <f t="shared" si="7"/>
        <v>917.80735739228078</v>
      </c>
      <c r="R23" s="20">
        <f t="shared" si="7"/>
        <v>904.30342884374966</v>
      </c>
      <c r="S23" s="20">
        <f t="shared" si="7"/>
        <v>918.91156244592582</v>
      </c>
      <c r="T23" s="20">
        <f t="shared" si="7"/>
        <v>930.94888246888365</v>
      </c>
      <c r="U23" s="20">
        <f t="shared" si="7"/>
        <v>931.57446775316453</v>
      </c>
      <c r="V23" s="20">
        <f t="shared" si="7"/>
        <v>929.42267018889436</v>
      </c>
      <c r="W23" s="20">
        <f t="shared" si="7"/>
        <v>933.34431536979389</v>
      </c>
      <c r="X23" s="20">
        <f t="shared" si="7"/>
        <v>944.91311570591677</v>
      </c>
      <c r="Y23" s="20">
        <f t="shared" si="7"/>
        <v>945.54808476946198</v>
      </c>
      <c r="Z23" s="20">
        <f t="shared" si="7"/>
        <v>931.63599998055156</v>
      </c>
      <c r="AA23" s="20">
        <f t="shared" si="7"/>
        <v>946.68566442085353</v>
      </c>
      <c r="AB23" s="20">
        <f t="shared" si="7"/>
        <v>959.08681244150534</v>
      </c>
      <c r="AC23" s="20">
        <f t="shared" si="7"/>
        <v>959.73130604100368</v>
      </c>
      <c r="AD23" s="20">
        <f t="shared" si="7"/>
        <v>945.61053998025977</v>
      </c>
      <c r="AE23" s="20">
        <f t="shared" si="7"/>
        <v>960.88594938716631</v>
      </c>
      <c r="AF23" s="20">
        <f t="shared" si="7"/>
        <v>973.47311462812775</v>
      </c>
      <c r="AG23" s="20">
        <f t="shared" si="7"/>
        <v>974.12727563161866</v>
      </c>
      <c r="AH23" s="20">
        <f t="shared" si="7"/>
        <v>959.79469807996361</v>
      </c>
      <c r="AI23" s="20">
        <f t="shared" si="7"/>
        <v>975.29923862797352</v>
      </c>
      <c r="AJ23" s="20">
        <f t="shared" si="7"/>
        <v>988.0752113475495</v>
      </c>
      <c r="AK23" s="20">
        <f t="shared" si="7"/>
        <v>988.73918476609265</v>
      </c>
      <c r="AL23" s="20">
        <f t="shared" si="7"/>
        <v>986.45534526305255</v>
      </c>
      <c r="AM23" s="20">
        <f t="shared" si="7"/>
        <v>990.6176365165436</v>
      </c>
      <c r="AN23" s="20">
        <f t="shared" si="7"/>
        <v>1002.8963395177625</v>
      </c>
      <c r="AO23" s="20">
        <f t="shared" si="7"/>
        <v>1003.5702725375838</v>
      </c>
      <c r="AP23" s="20">
        <f t="shared" si="7"/>
        <v>988.80449282943005</v>
      </c>
      <c r="AQ23" s="20">
        <f t="shared" si="7"/>
        <v>1004.7776581155038</v>
      </c>
      <c r="AR23" s="20">
        <f t="shared" si="7"/>
        <v>1017.9397846105292</v>
      </c>
      <c r="AS23" s="20">
        <f t="shared" si="7"/>
        <v>1018.6238266256478</v>
      </c>
      <c r="AT23" s="20">
        <f t="shared" si="7"/>
        <v>1003.6365602218715</v>
      </c>
      <c r="AU23" s="20">
        <f t="shared" si="7"/>
        <v>1019.8493229872363</v>
      </c>
      <c r="AV23" s="20">
        <f t="shared" si="7"/>
        <v>1033.2088813796868</v>
      </c>
      <c r="AW23" s="20">
        <f t="shared" si="7"/>
        <v>1033.9031840250323</v>
      </c>
      <c r="AX23" s="20">
        <f t="shared" si="7"/>
        <v>1018.6911086251996</v>
      </c>
      <c r="AY23" s="20">
        <f t="shared" si="7"/>
        <v>1035.1470628320449</v>
      </c>
      <c r="AZ23" s="20">
        <f t="shared" si="7"/>
        <v>1048.7070146003821</v>
      </c>
      <c r="BA23" s="20">
        <f t="shared" si="7"/>
        <v>1049.4117317854075</v>
      </c>
      <c r="BB23" s="20">
        <f t="shared" si="7"/>
        <v>1046.9877477814034</v>
      </c>
      <c r="BC23" s="20">
        <f t="shared" si="7"/>
        <v>1051.4054520049442</v>
      </c>
      <c r="BD23" s="20">
        <f t="shared" si="7"/>
        <v>1064.4376198193877</v>
      </c>
      <c r="BE23" s="20">
        <f t="shared" si="7"/>
        <v>1065.1529077621885</v>
      </c>
      <c r="BF23" s="20">
        <f t="shared" si="7"/>
        <v>1049.4810473833961</v>
      </c>
      <c r="BG23" s="20">
        <f t="shared" si="7"/>
        <v>1066.4343828061433</v>
      </c>
      <c r="BH23" s="20">
        <f t="shared" si="7"/>
        <v>1080.4041841166784</v>
      </c>
      <c r="BI23" s="20">
        <f t="shared" si="7"/>
        <v>1081.1302013786212</v>
      </c>
      <c r="BJ23" s="20">
        <f t="shared" si="7"/>
        <v>1065.2232630941467</v>
      </c>
      <c r="BK23" s="20">
        <f t="shared" si="7"/>
        <v>1082.4308985482351</v>
      </c>
      <c r="BL23" s="20">
        <f t="shared" si="7"/>
        <v>1096.6102468784284</v>
      </c>
      <c r="BM23" s="20">
        <f t="shared" si="7"/>
        <v>1097.3471543993005</v>
      </c>
      <c r="BN23" s="20">
        <f t="shared" si="7"/>
        <v>1081.2016120405588</v>
      </c>
      <c r="BO23" s="20">
        <f t="shared" si="7"/>
        <v>1098.6673620264585</v>
      </c>
      <c r="BP23" s="20">
        <f t="shared" si="7"/>
        <v>1113.0594005816047</v>
      </c>
      <c r="BQ23" s="20">
        <f t="shared" si="7"/>
        <v>1113.80736171529</v>
      </c>
      <c r="BR23" s="20">
        <f t="shared" si="7"/>
        <v>1111.2346334461413</v>
      </c>
      <c r="BS23" s="20">
        <f t="shared" si="7"/>
        <v>1115.9234236864497</v>
      </c>
      <c r="BT23" s="20">
        <f t="shared" si="7"/>
        <v>1129.7552915903284</v>
      </c>
      <c r="BU23" s="20">
        <f t="shared" si="7"/>
        <v>1130.5144721410188</v>
      </c>
    </row>
    <row r="24" spans="1:73" x14ac:dyDescent="0.15"/>
    <row r="25" spans="1:73" x14ac:dyDescent="0.15">
      <c r="B25" s="1" t="s">
        <v>19</v>
      </c>
    </row>
    <row r="26" spans="1:73" x14ac:dyDescent="0.15">
      <c r="D26" s="22" t="s">
        <v>20</v>
      </c>
      <c r="E26" s="22" t="s">
        <v>21</v>
      </c>
    </row>
    <row r="27" spans="1:73" x14ac:dyDescent="0.15">
      <c r="D27" s="4">
        <v>46023</v>
      </c>
      <c r="E27" s="23">
        <v>4.8000000000000001E-2</v>
      </c>
    </row>
    <row r="28" spans="1:73" x14ac:dyDescent="0.15">
      <c r="D28" s="4">
        <v>46388</v>
      </c>
      <c r="E28" s="23">
        <v>4.7E-2</v>
      </c>
    </row>
    <row r="29" spans="1:73" x14ac:dyDescent="0.15">
      <c r="D29" s="4">
        <v>46753</v>
      </c>
      <c r="E29" s="23">
        <v>4.7E-2</v>
      </c>
    </row>
    <row r="30" spans="1:73" x14ac:dyDescent="0.15">
      <c r="D30" s="4">
        <v>47119</v>
      </c>
      <c r="E30" s="23">
        <v>4.4999999999999998E-2</v>
      </c>
    </row>
    <row r="31" spans="1:73" x14ac:dyDescent="0.15">
      <c r="D31" s="4">
        <v>47484</v>
      </c>
      <c r="E31" s="23">
        <v>4.3999999999999997E-2</v>
      </c>
    </row>
    <row r="32" spans="1:73" x14ac:dyDescent="0.15"/>
    <row r="33" spans="2:73" x14ac:dyDescent="0.15">
      <c r="D33" s="24" t="str">
        <f>D$3</f>
        <v>Financial period end date</v>
      </c>
      <c r="E33" s="25"/>
      <c r="F33" s="26"/>
      <c r="G33" s="24"/>
      <c r="H33" s="24"/>
      <c r="I33" s="27">
        <f t="shared" ref="H33:BS33" si="8">I$3</f>
        <v>45747</v>
      </c>
      <c r="J33" s="27">
        <f t="shared" si="8"/>
        <v>45838</v>
      </c>
      <c r="K33" s="27">
        <f t="shared" si="8"/>
        <v>45930</v>
      </c>
      <c r="L33" s="27">
        <f t="shared" si="8"/>
        <v>46022</v>
      </c>
      <c r="M33" s="27">
        <f t="shared" si="8"/>
        <v>46112</v>
      </c>
      <c r="N33" s="27">
        <f t="shared" si="8"/>
        <v>46203</v>
      </c>
      <c r="O33" s="27">
        <f t="shared" si="8"/>
        <v>46295</v>
      </c>
      <c r="P33" s="27">
        <f t="shared" si="8"/>
        <v>46387</v>
      </c>
      <c r="Q33" s="27">
        <f t="shared" si="8"/>
        <v>46477</v>
      </c>
      <c r="R33" s="27">
        <f t="shared" si="8"/>
        <v>46568</v>
      </c>
      <c r="S33" s="27">
        <f t="shared" si="8"/>
        <v>46660</v>
      </c>
      <c r="T33" s="27">
        <f t="shared" si="8"/>
        <v>46752</v>
      </c>
      <c r="U33" s="27">
        <f t="shared" si="8"/>
        <v>46843</v>
      </c>
      <c r="V33" s="27">
        <f t="shared" si="8"/>
        <v>46934</v>
      </c>
      <c r="W33" s="27">
        <f t="shared" si="8"/>
        <v>47026</v>
      </c>
      <c r="X33" s="27">
        <f t="shared" si="8"/>
        <v>47118</v>
      </c>
      <c r="Y33" s="27">
        <f t="shared" si="8"/>
        <v>47208</v>
      </c>
      <c r="Z33" s="27">
        <f t="shared" si="8"/>
        <v>47299</v>
      </c>
      <c r="AA33" s="27">
        <f t="shared" si="8"/>
        <v>47391</v>
      </c>
      <c r="AB33" s="27">
        <f t="shared" si="8"/>
        <v>47483</v>
      </c>
      <c r="AC33" s="27">
        <f t="shared" si="8"/>
        <v>47573</v>
      </c>
      <c r="AD33" s="27">
        <f t="shared" si="8"/>
        <v>47664</v>
      </c>
      <c r="AE33" s="27">
        <f t="shared" si="8"/>
        <v>47756</v>
      </c>
      <c r="AF33" s="27">
        <f t="shared" si="8"/>
        <v>47848</v>
      </c>
      <c r="AG33" s="27">
        <f t="shared" si="8"/>
        <v>47938</v>
      </c>
      <c r="AH33" s="27">
        <f t="shared" si="8"/>
        <v>48029</v>
      </c>
      <c r="AI33" s="27">
        <f t="shared" si="8"/>
        <v>48121</v>
      </c>
      <c r="AJ33" s="27">
        <f t="shared" si="8"/>
        <v>48213</v>
      </c>
      <c r="AK33" s="27">
        <f t="shared" si="8"/>
        <v>48304</v>
      </c>
      <c r="AL33" s="27">
        <f t="shared" si="8"/>
        <v>48395</v>
      </c>
      <c r="AM33" s="27">
        <f t="shared" si="8"/>
        <v>48487</v>
      </c>
      <c r="AN33" s="27">
        <f t="shared" si="8"/>
        <v>48579</v>
      </c>
      <c r="AO33" s="27">
        <f t="shared" si="8"/>
        <v>48669</v>
      </c>
      <c r="AP33" s="27">
        <f t="shared" si="8"/>
        <v>48760</v>
      </c>
      <c r="AQ33" s="27">
        <f t="shared" si="8"/>
        <v>48852</v>
      </c>
      <c r="AR33" s="27">
        <f t="shared" si="8"/>
        <v>48944</v>
      </c>
      <c r="AS33" s="27">
        <f t="shared" si="8"/>
        <v>49034</v>
      </c>
      <c r="AT33" s="27">
        <f t="shared" si="8"/>
        <v>49125</v>
      </c>
      <c r="AU33" s="27">
        <f t="shared" si="8"/>
        <v>49217</v>
      </c>
      <c r="AV33" s="27">
        <f t="shared" si="8"/>
        <v>49309</v>
      </c>
      <c r="AW33" s="27">
        <f t="shared" si="8"/>
        <v>49399</v>
      </c>
      <c r="AX33" s="27">
        <f t="shared" si="8"/>
        <v>49490</v>
      </c>
      <c r="AY33" s="27">
        <f t="shared" si="8"/>
        <v>49582</v>
      </c>
      <c r="AZ33" s="27">
        <f t="shared" si="8"/>
        <v>49674</v>
      </c>
      <c r="BA33" s="27">
        <f t="shared" si="8"/>
        <v>49765</v>
      </c>
      <c r="BB33" s="27">
        <f t="shared" si="8"/>
        <v>49856</v>
      </c>
      <c r="BC33" s="27">
        <f t="shared" si="8"/>
        <v>49948</v>
      </c>
      <c r="BD33" s="27">
        <f t="shared" si="8"/>
        <v>50040</v>
      </c>
      <c r="BE33" s="27">
        <f t="shared" si="8"/>
        <v>50130</v>
      </c>
      <c r="BF33" s="27">
        <f t="shared" si="8"/>
        <v>50221</v>
      </c>
      <c r="BG33" s="27">
        <f t="shared" si="8"/>
        <v>50313</v>
      </c>
      <c r="BH33" s="27">
        <f t="shared" si="8"/>
        <v>50405</v>
      </c>
      <c r="BI33" s="27">
        <f t="shared" si="8"/>
        <v>50495</v>
      </c>
      <c r="BJ33" s="27">
        <f t="shared" si="8"/>
        <v>50586</v>
      </c>
      <c r="BK33" s="27">
        <f t="shared" si="8"/>
        <v>50678</v>
      </c>
      <c r="BL33" s="27">
        <f t="shared" si="8"/>
        <v>50770</v>
      </c>
      <c r="BM33" s="27">
        <f t="shared" si="8"/>
        <v>50860</v>
      </c>
      <c r="BN33" s="27">
        <f t="shared" si="8"/>
        <v>50951</v>
      </c>
      <c r="BO33" s="27">
        <f t="shared" si="8"/>
        <v>51043</v>
      </c>
      <c r="BP33" s="27">
        <f t="shared" si="8"/>
        <v>51135</v>
      </c>
      <c r="BQ33" s="27">
        <f t="shared" si="8"/>
        <v>51226</v>
      </c>
      <c r="BR33" s="27">
        <f t="shared" si="8"/>
        <v>51317</v>
      </c>
      <c r="BS33" s="27">
        <f t="shared" si="8"/>
        <v>51409</v>
      </c>
      <c r="BT33" s="27">
        <f t="shared" ref="BT33:BU33" si="9">BT$3</f>
        <v>51501</v>
      </c>
      <c r="BU33" s="27">
        <f t="shared" si="9"/>
        <v>51591</v>
      </c>
    </row>
    <row r="34" spans="2:73" x14ac:dyDescent="0.15">
      <c r="D34" s="2" t="s">
        <v>22</v>
      </c>
      <c r="F34" s="7" t="s">
        <v>21</v>
      </c>
      <c r="I34" s="28" t="e">
        <f t="shared" ref="I34:BT34" si="10">LOOKUP(I33,$D$27:$D$31,$E$27:$E$31)</f>
        <v>#N/A</v>
      </c>
      <c r="J34" s="28" t="e">
        <f t="shared" si="10"/>
        <v>#N/A</v>
      </c>
      <c r="K34" s="28" t="e">
        <f t="shared" si="10"/>
        <v>#N/A</v>
      </c>
      <c r="L34" s="28" t="e">
        <f t="shared" si="10"/>
        <v>#N/A</v>
      </c>
      <c r="M34" s="28">
        <f t="shared" si="10"/>
        <v>4.8000000000000001E-2</v>
      </c>
      <c r="N34" s="28">
        <f t="shared" si="10"/>
        <v>4.8000000000000001E-2</v>
      </c>
      <c r="O34" s="28">
        <f t="shared" si="10"/>
        <v>4.8000000000000001E-2</v>
      </c>
      <c r="P34" s="28">
        <f t="shared" si="10"/>
        <v>4.8000000000000001E-2</v>
      </c>
      <c r="Q34" s="28">
        <f t="shared" si="10"/>
        <v>4.7E-2</v>
      </c>
      <c r="R34" s="28">
        <f t="shared" si="10"/>
        <v>4.7E-2</v>
      </c>
      <c r="S34" s="28">
        <f t="shared" si="10"/>
        <v>4.7E-2</v>
      </c>
      <c r="T34" s="28">
        <f t="shared" si="10"/>
        <v>4.7E-2</v>
      </c>
      <c r="U34" s="28">
        <f t="shared" si="10"/>
        <v>4.7E-2</v>
      </c>
      <c r="V34" s="28">
        <f t="shared" si="10"/>
        <v>4.7E-2</v>
      </c>
      <c r="W34" s="28">
        <f t="shared" si="10"/>
        <v>4.7E-2</v>
      </c>
      <c r="X34" s="28">
        <f t="shared" si="10"/>
        <v>4.7E-2</v>
      </c>
      <c r="Y34" s="28">
        <f t="shared" si="10"/>
        <v>4.4999999999999998E-2</v>
      </c>
      <c r="Z34" s="28">
        <f t="shared" si="10"/>
        <v>4.4999999999999998E-2</v>
      </c>
      <c r="AA34" s="28">
        <f t="shared" si="10"/>
        <v>4.4999999999999998E-2</v>
      </c>
      <c r="AB34" s="28">
        <f t="shared" si="10"/>
        <v>4.4999999999999998E-2</v>
      </c>
      <c r="AC34" s="28">
        <f t="shared" si="10"/>
        <v>4.3999999999999997E-2</v>
      </c>
      <c r="AD34" s="28">
        <f t="shared" si="10"/>
        <v>4.3999999999999997E-2</v>
      </c>
      <c r="AE34" s="28">
        <f t="shared" si="10"/>
        <v>4.3999999999999997E-2</v>
      </c>
      <c r="AF34" s="28">
        <f t="shared" si="10"/>
        <v>4.3999999999999997E-2</v>
      </c>
      <c r="AG34" s="28">
        <f t="shared" si="10"/>
        <v>4.3999999999999997E-2</v>
      </c>
      <c r="AH34" s="28">
        <f t="shared" si="10"/>
        <v>4.3999999999999997E-2</v>
      </c>
      <c r="AI34" s="28">
        <f t="shared" si="10"/>
        <v>4.3999999999999997E-2</v>
      </c>
      <c r="AJ34" s="28">
        <f t="shared" si="10"/>
        <v>4.3999999999999997E-2</v>
      </c>
      <c r="AK34" s="28">
        <f t="shared" si="10"/>
        <v>4.3999999999999997E-2</v>
      </c>
      <c r="AL34" s="28">
        <f t="shared" si="10"/>
        <v>4.3999999999999997E-2</v>
      </c>
      <c r="AM34" s="28">
        <f t="shared" si="10"/>
        <v>4.3999999999999997E-2</v>
      </c>
      <c r="AN34" s="28">
        <f t="shared" si="10"/>
        <v>4.3999999999999997E-2</v>
      </c>
      <c r="AO34" s="28">
        <f t="shared" si="10"/>
        <v>4.3999999999999997E-2</v>
      </c>
      <c r="AP34" s="28">
        <f t="shared" si="10"/>
        <v>4.3999999999999997E-2</v>
      </c>
      <c r="AQ34" s="28">
        <f t="shared" si="10"/>
        <v>4.3999999999999997E-2</v>
      </c>
      <c r="AR34" s="28">
        <f t="shared" si="10"/>
        <v>4.3999999999999997E-2</v>
      </c>
      <c r="AS34" s="28">
        <f t="shared" si="10"/>
        <v>4.3999999999999997E-2</v>
      </c>
      <c r="AT34" s="28">
        <f t="shared" si="10"/>
        <v>4.3999999999999997E-2</v>
      </c>
      <c r="AU34" s="28">
        <f t="shared" si="10"/>
        <v>4.3999999999999997E-2</v>
      </c>
      <c r="AV34" s="28">
        <f t="shared" si="10"/>
        <v>4.3999999999999997E-2</v>
      </c>
      <c r="AW34" s="28">
        <f t="shared" si="10"/>
        <v>4.3999999999999997E-2</v>
      </c>
      <c r="AX34" s="28">
        <f t="shared" si="10"/>
        <v>4.3999999999999997E-2</v>
      </c>
      <c r="AY34" s="28">
        <f t="shared" si="10"/>
        <v>4.3999999999999997E-2</v>
      </c>
      <c r="AZ34" s="28">
        <f t="shared" si="10"/>
        <v>4.3999999999999997E-2</v>
      </c>
      <c r="BA34" s="28">
        <f t="shared" si="10"/>
        <v>4.3999999999999997E-2</v>
      </c>
      <c r="BB34" s="28">
        <f t="shared" si="10"/>
        <v>4.3999999999999997E-2</v>
      </c>
      <c r="BC34" s="28">
        <f t="shared" si="10"/>
        <v>4.3999999999999997E-2</v>
      </c>
      <c r="BD34" s="28">
        <f t="shared" si="10"/>
        <v>4.3999999999999997E-2</v>
      </c>
      <c r="BE34" s="28">
        <f t="shared" si="10"/>
        <v>4.3999999999999997E-2</v>
      </c>
      <c r="BF34" s="28">
        <f t="shared" si="10"/>
        <v>4.3999999999999997E-2</v>
      </c>
      <c r="BG34" s="28">
        <f t="shared" si="10"/>
        <v>4.3999999999999997E-2</v>
      </c>
      <c r="BH34" s="28">
        <f t="shared" si="10"/>
        <v>4.3999999999999997E-2</v>
      </c>
      <c r="BI34" s="28">
        <f t="shared" si="10"/>
        <v>4.3999999999999997E-2</v>
      </c>
      <c r="BJ34" s="28">
        <f t="shared" si="10"/>
        <v>4.3999999999999997E-2</v>
      </c>
      <c r="BK34" s="28">
        <f t="shared" si="10"/>
        <v>4.3999999999999997E-2</v>
      </c>
      <c r="BL34" s="28">
        <f t="shared" si="10"/>
        <v>4.3999999999999997E-2</v>
      </c>
      <c r="BM34" s="28">
        <f t="shared" si="10"/>
        <v>4.3999999999999997E-2</v>
      </c>
      <c r="BN34" s="28">
        <f t="shared" si="10"/>
        <v>4.3999999999999997E-2</v>
      </c>
      <c r="BO34" s="28">
        <f t="shared" si="10"/>
        <v>4.3999999999999997E-2</v>
      </c>
      <c r="BP34" s="28">
        <f t="shared" si="10"/>
        <v>4.3999999999999997E-2</v>
      </c>
      <c r="BQ34" s="28">
        <f t="shared" si="10"/>
        <v>4.3999999999999997E-2</v>
      </c>
      <c r="BR34" s="28">
        <f t="shared" si="10"/>
        <v>4.3999999999999997E-2</v>
      </c>
      <c r="BS34" s="28">
        <f t="shared" si="10"/>
        <v>4.3999999999999997E-2</v>
      </c>
      <c r="BT34" s="28">
        <f t="shared" si="10"/>
        <v>4.3999999999999997E-2</v>
      </c>
      <c r="BU34" s="28">
        <f t="shared" ref="BU34" si="11">LOOKUP(BU33,$D$27:$D$31,$E$27:$E$31)</f>
        <v>4.3999999999999997E-2</v>
      </c>
    </row>
    <row r="35" spans="2:73" x14ac:dyDescent="0.15">
      <c r="D35" s="2" t="s">
        <v>23</v>
      </c>
      <c r="F35" s="7" t="s">
        <v>21</v>
      </c>
      <c r="I35" s="28">
        <f t="shared" ref="I35:BT35" si="12">IFERROR(I34,0)</f>
        <v>0</v>
      </c>
      <c r="J35" s="28">
        <f t="shared" si="12"/>
        <v>0</v>
      </c>
      <c r="K35" s="28">
        <f t="shared" si="12"/>
        <v>0</v>
      </c>
      <c r="L35" s="28">
        <f t="shared" si="12"/>
        <v>0</v>
      </c>
      <c r="M35" s="28">
        <f t="shared" si="12"/>
        <v>4.8000000000000001E-2</v>
      </c>
      <c r="N35" s="28">
        <f t="shared" si="12"/>
        <v>4.8000000000000001E-2</v>
      </c>
      <c r="O35" s="28">
        <f t="shared" si="12"/>
        <v>4.8000000000000001E-2</v>
      </c>
      <c r="P35" s="28">
        <f t="shared" si="12"/>
        <v>4.8000000000000001E-2</v>
      </c>
      <c r="Q35" s="28">
        <f t="shared" si="12"/>
        <v>4.7E-2</v>
      </c>
      <c r="R35" s="28">
        <f t="shared" si="12"/>
        <v>4.7E-2</v>
      </c>
      <c r="S35" s="28">
        <f t="shared" si="12"/>
        <v>4.7E-2</v>
      </c>
      <c r="T35" s="28">
        <f t="shared" si="12"/>
        <v>4.7E-2</v>
      </c>
      <c r="U35" s="28">
        <f t="shared" si="12"/>
        <v>4.7E-2</v>
      </c>
      <c r="V35" s="28">
        <f t="shared" si="12"/>
        <v>4.7E-2</v>
      </c>
      <c r="W35" s="28">
        <f t="shared" si="12"/>
        <v>4.7E-2</v>
      </c>
      <c r="X35" s="28">
        <f t="shared" si="12"/>
        <v>4.7E-2</v>
      </c>
      <c r="Y35" s="28">
        <f t="shared" si="12"/>
        <v>4.4999999999999998E-2</v>
      </c>
      <c r="Z35" s="28">
        <f t="shared" si="12"/>
        <v>4.4999999999999998E-2</v>
      </c>
      <c r="AA35" s="28">
        <f t="shared" si="12"/>
        <v>4.4999999999999998E-2</v>
      </c>
      <c r="AB35" s="28">
        <f t="shared" si="12"/>
        <v>4.4999999999999998E-2</v>
      </c>
      <c r="AC35" s="28">
        <f t="shared" si="12"/>
        <v>4.3999999999999997E-2</v>
      </c>
      <c r="AD35" s="28">
        <f t="shared" si="12"/>
        <v>4.3999999999999997E-2</v>
      </c>
      <c r="AE35" s="28">
        <f t="shared" si="12"/>
        <v>4.3999999999999997E-2</v>
      </c>
      <c r="AF35" s="28">
        <f t="shared" si="12"/>
        <v>4.3999999999999997E-2</v>
      </c>
      <c r="AG35" s="28">
        <f t="shared" si="12"/>
        <v>4.3999999999999997E-2</v>
      </c>
      <c r="AH35" s="28">
        <f t="shared" si="12"/>
        <v>4.3999999999999997E-2</v>
      </c>
      <c r="AI35" s="28">
        <f t="shared" si="12"/>
        <v>4.3999999999999997E-2</v>
      </c>
      <c r="AJ35" s="28">
        <f t="shared" si="12"/>
        <v>4.3999999999999997E-2</v>
      </c>
      <c r="AK35" s="28">
        <f t="shared" si="12"/>
        <v>4.3999999999999997E-2</v>
      </c>
      <c r="AL35" s="28">
        <f t="shared" si="12"/>
        <v>4.3999999999999997E-2</v>
      </c>
      <c r="AM35" s="28">
        <f t="shared" si="12"/>
        <v>4.3999999999999997E-2</v>
      </c>
      <c r="AN35" s="28">
        <f t="shared" si="12"/>
        <v>4.3999999999999997E-2</v>
      </c>
      <c r="AO35" s="28">
        <f t="shared" si="12"/>
        <v>4.3999999999999997E-2</v>
      </c>
      <c r="AP35" s="28">
        <f t="shared" si="12"/>
        <v>4.3999999999999997E-2</v>
      </c>
      <c r="AQ35" s="28">
        <f t="shared" si="12"/>
        <v>4.3999999999999997E-2</v>
      </c>
      <c r="AR35" s="28">
        <f t="shared" si="12"/>
        <v>4.3999999999999997E-2</v>
      </c>
      <c r="AS35" s="28">
        <f t="shared" si="12"/>
        <v>4.3999999999999997E-2</v>
      </c>
      <c r="AT35" s="28">
        <f t="shared" si="12"/>
        <v>4.3999999999999997E-2</v>
      </c>
      <c r="AU35" s="28">
        <f t="shared" si="12"/>
        <v>4.3999999999999997E-2</v>
      </c>
      <c r="AV35" s="28">
        <f t="shared" si="12"/>
        <v>4.3999999999999997E-2</v>
      </c>
      <c r="AW35" s="28">
        <f t="shared" si="12"/>
        <v>4.3999999999999997E-2</v>
      </c>
      <c r="AX35" s="28">
        <f t="shared" si="12"/>
        <v>4.3999999999999997E-2</v>
      </c>
      <c r="AY35" s="28">
        <f t="shared" si="12"/>
        <v>4.3999999999999997E-2</v>
      </c>
      <c r="AZ35" s="28">
        <f t="shared" si="12"/>
        <v>4.3999999999999997E-2</v>
      </c>
      <c r="BA35" s="28">
        <f t="shared" si="12"/>
        <v>4.3999999999999997E-2</v>
      </c>
      <c r="BB35" s="28">
        <f t="shared" si="12"/>
        <v>4.3999999999999997E-2</v>
      </c>
      <c r="BC35" s="28">
        <f t="shared" si="12"/>
        <v>4.3999999999999997E-2</v>
      </c>
      <c r="BD35" s="28">
        <f t="shared" si="12"/>
        <v>4.3999999999999997E-2</v>
      </c>
      <c r="BE35" s="28">
        <f t="shared" si="12"/>
        <v>4.3999999999999997E-2</v>
      </c>
      <c r="BF35" s="28">
        <f t="shared" si="12"/>
        <v>4.3999999999999997E-2</v>
      </c>
      <c r="BG35" s="28">
        <f t="shared" si="12"/>
        <v>4.3999999999999997E-2</v>
      </c>
      <c r="BH35" s="28">
        <f t="shared" si="12"/>
        <v>4.3999999999999997E-2</v>
      </c>
      <c r="BI35" s="28">
        <f t="shared" si="12"/>
        <v>4.3999999999999997E-2</v>
      </c>
      <c r="BJ35" s="28">
        <f t="shared" si="12"/>
        <v>4.3999999999999997E-2</v>
      </c>
      <c r="BK35" s="28">
        <f t="shared" si="12"/>
        <v>4.3999999999999997E-2</v>
      </c>
      <c r="BL35" s="28">
        <f t="shared" si="12"/>
        <v>4.3999999999999997E-2</v>
      </c>
      <c r="BM35" s="28">
        <f t="shared" si="12"/>
        <v>4.3999999999999997E-2</v>
      </c>
      <c r="BN35" s="28">
        <f t="shared" si="12"/>
        <v>4.3999999999999997E-2</v>
      </c>
      <c r="BO35" s="28">
        <f t="shared" si="12"/>
        <v>4.3999999999999997E-2</v>
      </c>
      <c r="BP35" s="28">
        <f t="shared" si="12"/>
        <v>4.3999999999999997E-2</v>
      </c>
      <c r="BQ35" s="28">
        <f t="shared" si="12"/>
        <v>4.3999999999999997E-2</v>
      </c>
      <c r="BR35" s="28">
        <f t="shared" si="12"/>
        <v>4.3999999999999997E-2</v>
      </c>
      <c r="BS35" s="28">
        <f t="shared" si="12"/>
        <v>4.3999999999999997E-2</v>
      </c>
      <c r="BT35" s="28">
        <f t="shared" si="12"/>
        <v>4.3999999999999997E-2</v>
      </c>
      <c r="BU35" s="28">
        <f t="shared" ref="BU35" si="13">IFERROR(BU34,0)</f>
        <v>4.3999999999999997E-2</v>
      </c>
    </row>
    <row r="36" spans="2:73" x14ac:dyDescent="0.15"/>
    <row r="37" spans="2:73" x14ac:dyDescent="0.15">
      <c r="D37" s="2" t="s">
        <v>24</v>
      </c>
      <c r="E37" s="29">
        <v>0.05</v>
      </c>
      <c r="F37" s="7" t="s">
        <v>21</v>
      </c>
    </row>
    <row r="38" spans="2:73" x14ac:dyDescent="0.15">
      <c r="D38" s="2" t="s">
        <v>25</v>
      </c>
      <c r="E38" s="7">
        <v>0</v>
      </c>
      <c r="F38" s="7" t="s">
        <v>14</v>
      </c>
      <c r="G38" s="7">
        <f>SUM(I38:BU38)</f>
        <v>60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1</v>
      </c>
      <c r="O38" s="7">
        <v>1</v>
      </c>
      <c r="P38" s="7">
        <v>1</v>
      </c>
      <c r="Q38" s="7">
        <v>1</v>
      </c>
      <c r="R38" s="7">
        <v>1</v>
      </c>
      <c r="S38" s="7">
        <v>1</v>
      </c>
      <c r="T38" s="7">
        <v>1</v>
      </c>
      <c r="U38" s="7">
        <v>1</v>
      </c>
      <c r="V38" s="7">
        <v>1</v>
      </c>
      <c r="W38" s="7">
        <v>1</v>
      </c>
      <c r="X38" s="7">
        <v>1</v>
      </c>
      <c r="Y38" s="7">
        <v>1</v>
      </c>
      <c r="Z38" s="7">
        <v>1</v>
      </c>
      <c r="AA38" s="7">
        <v>1</v>
      </c>
      <c r="AB38" s="7">
        <v>1</v>
      </c>
      <c r="AC38" s="7">
        <v>1</v>
      </c>
      <c r="AD38" s="7">
        <v>1</v>
      </c>
      <c r="AE38" s="7">
        <v>1</v>
      </c>
      <c r="AF38" s="7">
        <v>1</v>
      </c>
      <c r="AG38" s="7">
        <v>1</v>
      </c>
      <c r="AH38" s="7">
        <v>1</v>
      </c>
      <c r="AI38" s="7">
        <v>1</v>
      </c>
      <c r="AJ38" s="7">
        <v>1</v>
      </c>
      <c r="AK38" s="7">
        <v>1</v>
      </c>
      <c r="AL38" s="7">
        <v>1</v>
      </c>
      <c r="AM38" s="7">
        <v>1</v>
      </c>
      <c r="AN38" s="7">
        <v>1</v>
      </c>
      <c r="AO38" s="7">
        <v>1</v>
      </c>
      <c r="AP38" s="7">
        <v>1</v>
      </c>
      <c r="AQ38" s="7">
        <v>1</v>
      </c>
      <c r="AR38" s="7">
        <v>1</v>
      </c>
      <c r="AS38" s="7">
        <v>1</v>
      </c>
      <c r="AT38" s="7">
        <v>1</v>
      </c>
      <c r="AU38" s="7">
        <v>1</v>
      </c>
      <c r="AV38" s="7">
        <v>1</v>
      </c>
      <c r="AW38" s="7">
        <v>1</v>
      </c>
      <c r="AX38" s="7">
        <v>1</v>
      </c>
      <c r="AY38" s="7">
        <v>1</v>
      </c>
      <c r="AZ38" s="7">
        <v>1</v>
      </c>
      <c r="BA38" s="7">
        <v>1</v>
      </c>
      <c r="BB38" s="7">
        <v>1</v>
      </c>
      <c r="BC38" s="7">
        <v>1</v>
      </c>
      <c r="BD38" s="7">
        <v>1</v>
      </c>
      <c r="BE38" s="7">
        <v>1</v>
      </c>
      <c r="BF38" s="7">
        <v>1</v>
      </c>
      <c r="BG38" s="7">
        <v>1</v>
      </c>
      <c r="BH38" s="7">
        <v>1</v>
      </c>
      <c r="BI38" s="7">
        <v>1</v>
      </c>
      <c r="BJ38" s="7">
        <v>1</v>
      </c>
      <c r="BK38" s="7">
        <v>1</v>
      </c>
      <c r="BL38" s="7">
        <v>1</v>
      </c>
      <c r="BM38" s="7">
        <v>1</v>
      </c>
      <c r="BN38" s="7">
        <v>1</v>
      </c>
      <c r="BO38" s="7">
        <v>1</v>
      </c>
      <c r="BP38" s="7">
        <v>1</v>
      </c>
      <c r="BQ38" s="7">
        <v>1</v>
      </c>
      <c r="BR38" s="7">
        <v>1</v>
      </c>
      <c r="BS38" s="7">
        <v>1</v>
      </c>
      <c r="BT38" s="7">
        <v>1</v>
      </c>
      <c r="BU38" s="7">
        <v>1</v>
      </c>
    </row>
    <row r="39" spans="2:73" x14ac:dyDescent="0.15">
      <c r="D39" s="2" t="str">
        <f t="shared" ref="D39:BO39" si="14">D$35</f>
        <v>Base rate p.a.</v>
      </c>
      <c r="E39" s="3">
        <f t="shared" si="14"/>
        <v>0</v>
      </c>
      <c r="F39" s="7" t="str">
        <f t="shared" si="14"/>
        <v>%</v>
      </c>
      <c r="G39" s="7">
        <f t="shared" si="14"/>
        <v>0</v>
      </c>
      <c r="I39" s="28">
        <f t="shared" si="14"/>
        <v>0</v>
      </c>
      <c r="J39" s="28">
        <f t="shared" si="14"/>
        <v>0</v>
      </c>
      <c r="K39" s="28">
        <f t="shared" si="14"/>
        <v>0</v>
      </c>
      <c r="L39" s="28">
        <f t="shared" si="14"/>
        <v>0</v>
      </c>
      <c r="M39" s="28">
        <f t="shared" si="14"/>
        <v>4.8000000000000001E-2</v>
      </c>
      <c r="N39" s="28">
        <f t="shared" si="14"/>
        <v>4.8000000000000001E-2</v>
      </c>
      <c r="O39" s="28">
        <f t="shared" si="14"/>
        <v>4.8000000000000001E-2</v>
      </c>
      <c r="P39" s="28">
        <f t="shared" si="14"/>
        <v>4.8000000000000001E-2</v>
      </c>
      <c r="Q39" s="28">
        <f t="shared" si="14"/>
        <v>4.7E-2</v>
      </c>
      <c r="R39" s="28">
        <f t="shared" si="14"/>
        <v>4.7E-2</v>
      </c>
      <c r="S39" s="28">
        <f t="shared" si="14"/>
        <v>4.7E-2</v>
      </c>
      <c r="T39" s="28">
        <f t="shared" si="14"/>
        <v>4.7E-2</v>
      </c>
      <c r="U39" s="28">
        <f t="shared" si="14"/>
        <v>4.7E-2</v>
      </c>
      <c r="V39" s="28">
        <f t="shared" si="14"/>
        <v>4.7E-2</v>
      </c>
      <c r="W39" s="28">
        <f t="shared" si="14"/>
        <v>4.7E-2</v>
      </c>
      <c r="X39" s="28">
        <f t="shared" si="14"/>
        <v>4.7E-2</v>
      </c>
      <c r="Y39" s="28">
        <f t="shared" si="14"/>
        <v>4.4999999999999998E-2</v>
      </c>
      <c r="Z39" s="28">
        <f t="shared" si="14"/>
        <v>4.4999999999999998E-2</v>
      </c>
      <c r="AA39" s="28">
        <f t="shared" si="14"/>
        <v>4.4999999999999998E-2</v>
      </c>
      <c r="AB39" s="28">
        <f t="shared" si="14"/>
        <v>4.4999999999999998E-2</v>
      </c>
      <c r="AC39" s="28">
        <f t="shared" si="14"/>
        <v>4.3999999999999997E-2</v>
      </c>
      <c r="AD39" s="28">
        <f t="shared" si="14"/>
        <v>4.3999999999999997E-2</v>
      </c>
      <c r="AE39" s="28">
        <f t="shared" si="14"/>
        <v>4.3999999999999997E-2</v>
      </c>
      <c r="AF39" s="28">
        <f t="shared" si="14"/>
        <v>4.3999999999999997E-2</v>
      </c>
      <c r="AG39" s="28">
        <f t="shared" si="14"/>
        <v>4.3999999999999997E-2</v>
      </c>
      <c r="AH39" s="28">
        <f t="shared" si="14"/>
        <v>4.3999999999999997E-2</v>
      </c>
      <c r="AI39" s="28">
        <f t="shared" si="14"/>
        <v>4.3999999999999997E-2</v>
      </c>
      <c r="AJ39" s="28">
        <f t="shared" si="14"/>
        <v>4.3999999999999997E-2</v>
      </c>
      <c r="AK39" s="28">
        <f t="shared" si="14"/>
        <v>4.3999999999999997E-2</v>
      </c>
      <c r="AL39" s="28">
        <f t="shared" si="14"/>
        <v>4.3999999999999997E-2</v>
      </c>
      <c r="AM39" s="28">
        <f t="shared" si="14"/>
        <v>4.3999999999999997E-2</v>
      </c>
      <c r="AN39" s="28">
        <f t="shared" si="14"/>
        <v>4.3999999999999997E-2</v>
      </c>
      <c r="AO39" s="28">
        <f t="shared" si="14"/>
        <v>4.3999999999999997E-2</v>
      </c>
      <c r="AP39" s="28">
        <f t="shared" si="14"/>
        <v>4.3999999999999997E-2</v>
      </c>
      <c r="AQ39" s="28">
        <f t="shared" si="14"/>
        <v>4.3999999999999997E-2</v>
      </c>
      <c r="AR39" s="28">
        <f t="shared" si="14"/>
        <v>4.3999999999999997E-2</v>
      </c>
      <c r="AS39" s="28">
        <f t="shared" si="14"/>
        <v>4.3999999999999997E-2</v>
      </c>
      <c r="AT39" s="28">
        <f t="shared" si="14"/>
        <v>4.3999999999999997E-2</v>
      </c>
      <c r="AU39" s="28">
        <f t="shared" si="14"/>
        <v>4.3999999999999997E-2</v>
      </c>
      <c r="AV39" s="28">
        <f t="shared" si="14"/>
        <v>4.3999999999999997E-2</v>
      </c>
      <c r="AW39" s="28">
        <f t="shared" si="14"/>
        <v>4.3999999999999997E-2</v>
      </c>
      <c r="AX39" s="28">
        <f t="shared" si="14"/>
        <v>4.3999999999999997E-2</v>
      </c>
      <c r="AY39" s="28">
        <f t="shared" si="14"/>
        <v>4.3999999999999997E-2</v>
      </c>
      <c r="AZ39" s="28">
        <f t="shared" si="14"/>
        <v>4.3999999999999997E-2</v>
      </c>
      <c r="BA39" s="28">
        <f t="shared" si="14"/>
        <v>4.3999999999999997E-2</v>
      </c>
      <c r="BB39" s="28">
        <f t="shared" si="14"/>
        <v>4.3999999999999997E-2</v>
      </c>
      <c r="BC39" s="28">
        <f t="shared" si="14"/>
        <v>4.3999999999999997E-2</v>
      </c>
      <c r="BD39" s="28">
        <f t="shared" si="14"/>
        <v>4.3999999999999997E-2</v>
      </c>
      <c r="BE39" s="28">
        <f t="shared" si="14"/>
        <v>4.3999999999999997E-2</v>
      </c>
      <c r="BF39" s="28">
        <f t="shared" si="14"/>
        <v>4.3999999999999997E-2</v>
      </c>
      <c r="BG39" s="28">
        <f t="shared" si="14"/>
        <v>4.3999999999999997E-2</v>
      </c>
      <c r="BH39" s="28">
        <f t="shared" si="14"/>
        <v>4.3999999999999997E-2</v>
      </c>
      <c r="BI39" s="28">
        <f t="shared" si="14"/>
        <v>4.3999999999999997E-2</v>
      </c>
      <c r="BJ39" s="28">
        <f t="shared" si="14"/>
        <v>4.3999999999999997E-2</v>
      </c>
      <c r="BK39" s="28">
        <f t="shared" si="14"/>
        <v>4.3999999999999997E-2</v>
      </c>
      <c r="BL39" s="28">
        <f t="shared" si="14"/>
        <v>4.3999999999999997E-2</v>
      </c>
      <c r="BM39" s="28">
        <f t="shared" si="14"/>
        <v>4.3999999999999997E-2</v>
      </c>
      <c r="BN39" s="28">
        <f t="shared" si="14"/>
        <v>4.3999999999999997E-2</v>
      </c>
      <c r="BO39" s="28">
        <f t="shared" si="14"/>
        <v>4.3999999999999997E-2</v>
      </c>
      <c r="BP39" s="28">
        <f t="shared" ref="BP39:BU39" si="15">BP$35</f>
        <v>4.3999999999999997E-2</v>
      </c>
      <c r="BQ39" s="28">
        <f t="shared" si="15"/>
        <v>4.3999999999999997E-2</v>
      </c>
      <c r="BR39" s="28">
        <f t="shared" si="15"/>
        <v>4.3999999999999997E-2</v>
      </c>
      <c r="BS39" s="28">
        <f t="shared" si="15"/>
        <v>4.3999999999999997E-2</v>
      </c>
      <c r="BT39" s="28">
        <f t="shared" si="15"/>
        <v>4.3999999999999997E-2</v>
      </c>
      <c r="BU39" s="28">
        <f t="shared" si="15"/>
        <v>4.3999999999999997E-2</v>
      </c>
    </row>
    <row r="40" spans="2:73" x14ac:dyDescent="0.15">
      <c r="D40" s="2" t="s">
        <v>26</v>
      </c>
      <c r="F40" s="7" t="s">
        <v>21</v>
      </c>
      <c r="I40" s="28">
        <f t="shared" ref="I40:BT40" si="16">($E$37+I39)*I38</f>
        <v>0</v>
      </c>
      <c r="J40" s="28">
        <f t="shared" si="16"/>
        <v>0</v>
      </c>
      <c r="K40" s="28">
        <f t="shared" si="16"/>
        <v>0</v>
      </c>
      <c r="L40" s="28">
        <f t="shared" si="16"/>
        <v>0</v>
      </c>
      <c r="M40" s="28">
        <f t="shared" si="16"/>
        <v>0</v>
      </c>
      <c r="N40" s="28">
        <f t="shared" si="16"/>
        <v>9.8000000000000004E-2</v>
      </c>
      <c r="O40" s="28">
        <f t="shared" si="16"/>
        <v>9.8000000000000004E-2</v>
      </c>
      <c r="P40" s="28">
        <f t="shared" si="16"/>
        <v>9.8000000000000004E-2</v>
      </c>
      <c r="Q40" s="28">
        <f t="shared" si="16"/>
        <v>9.7000000000000003E-2</v>
      </c>
      <c r="R40" s="28">
        <f t="shared" si="16"/>
        <v>9.7000000000000003E-2</v>
      </c>
      <c r="S40" s="28">
        <f t="shared" si="16"/>
        <v>9.7000000000000003E-2</v>
      </c>
      <c r="T40" s="28">
        <f t="shared" si="16"/>
        <v>9.7000000000000003E-2</v>
      </c>
      <c r="U40" s="28">
        <f t="shared" si="16"/>
        <v>9.7000000000000003E-2</v>
      </c>
      <c r="V40" s="28">
        <f t="shared" si="16"/>
        <v>9.7000000000000003E-2</v>
      </c>
      <c r="W40" s="28">
        <f t="shared" si="16"/>
        <v>9.7000000000000003E-2</v>
      </c>
      <c r="X40" s="28">
        <f t="shared" si="16"/>
        <v>9.7000000000000003E-2</v>
      </c>
      <c r="Y40" s="28">
        <f t="shared" si="16"/>
        <v>9.5000000000000001E-2</v>
      </c>
      <c r="Z40" s="28">
        <f t="shared" si="16"/>
        <v>9.5000000000000001E-2</v>
      </c>
      <c r="AA40" s="28">
        <f t="shared" si="16"/>
        <v>9.5000000000000001E-2</v>
      </c>
      <c r="AB40" s="28">
        <f t="shared" si="16"/>
        <v>9.5000000000000001E-2</v>
      </c>
      <c r="AC40" s="28">
        <f t="shared" si="16"/>
        <v>9.4E-2</v>
      </c>
      <c r="AD40" s="28">
        <f t="shared" si="16"/>
        <v>9.4E-2</v>
      </c>
      <c r="AE40" s="28">
        <f t="shared" si="16"/>
        <v>9.4E-2</v>
      </c>
      <c r="AF40" s="28">
        <f t="shared" si="16"/>
        <v>9.4E-2</v>
      </c>
      <c r="AG40" s="28">
        <f t="shared" si="16"/>
        <v>9.4E-2</v>
      </c>
      <c r="AH40" s="28">
        <f t="shared" si="16"/>
        <v>9.4E-2</v>
      </c>
      <c r="AI40" s="28">
        <f t="shared" si="16"/>
        <v>9.4E-2</v>
      </c>
      <c r="AJ40" s="28">
        <f t="shared" si="16"/>
        <v>9.4E-2</v>
      </c>
      <c r="AK40" s="28">
        <f t="shared" si="16"/>
        <v>9.4E-2</v>
      </c>
      <c r="AL40" s="28">
        <f t="shared" si="16"/>
        <v>9.4E-2</v>
      </c>
      <c r="AM40" s="28">
        <f t="shared" si="16"/>
        <v>9.4E-2</v>
      </c>
      <c r="AN40" s="28">
        <f t="shared" si="16"/>
        <v>9.4E-2</v>
      </c>
      <c r="AO40" s="28">
        <f t="shared" si="16"/>
        <v>9.4E-2</v>
      </c>
      <c r="AP40" s="28">
        <f t="shared" si="16"/>
        <v>9.4E-2</v>
      </c>
      <c r="AQ40" s="28">
        <f t="shared" si="16"/>
        <v>9.4E-2</v>
      </c>
      <c r="AR40" s="28">
        <f t="shared" si="16"/>
        <v>9.4E-2</v>
      </c>
      <c r="AS40" s="28">
        <f t="shared" si="16"/>
        <v>9.4E-2</v>
      </c>
      <c r="AT40" s="28">
        <f t="shared" si="16"/>
        <v>9.4E-2</v>
      </c>
      <c r="AU40" s="28">
        <f t="shared" si="16"/>
        <v>9.4E-2</v>
      </c>
      <c r="AV40" s="28">
        <f t="shared" si="16"/>
        <v>9.4E-2</v>
      </c>
      <c r="AW40" s="28">
        <f t="shared" si="16"/>
        <v>9.4E-2</v>
      </c>
      <c r="AX40" s="28">
        <f t="shared" si="16"/>
        <v>9.4E-2</v>
      </c>
      <c r="AY40" s="28">
        <f t="shared" si="16"/>
        <v>9.4E-2</v>
      </c>
      <c r="AZ40" s="28">
        <f t="shared" si="16"/>
        <v>9.4E-2</v>
      </c>
      <c r="BA40" s="28">
        <f t="shared" si="16"/>
        <v>9.4E-2</v>
      </c>
      <c r="BB40" s="28">
        <f t="shared" si="16"/>
        <v>9.4E-2</v>
      </c>
      <c r="BC40" s="28">
        <f t="shared" si="16"/>
        <v>9.4E-2</v>
      </c>
      <c r="BD40" s="28">
        <f t="shared" si="16"/>
        <v>9.4E-2</v>
      </c>
      <c r="BE40" s="28">
        <f t="shared" si="16"/>
        <v>9.4E-2</v>
      </c>
      <c r="BF40" s="28">
        <f t="shared" si="16"/>
        <v>9.4E-2</v>
      </c>
      <c r="BG40" s="28">
        <f t="shared" si="16"/>
        <v>9.4E-2</v>
      </c>
      <c r="BH40" s="28">
        <f t="shared" si="16"/>
        <v>9.4E-2</v>
      </c>
      <c r="BI40" s="28">
        <f t="shared" si="16"/>
        <v>9.4E-2</v>
      </c>
      <c r="BJ40" s="28">
        <f t="shared" si="16"/>
        <v>9.4E-2</v>
      </c>
      <c r="BK40" s="28">
        <f t="shared" si="16"/>
        <v>9.4E-2</v>
      </c>
      <c r="BL40" s="28">
        <f t="shared" si="16"/>
        <v>9.4E-2</v>
      </c>
      <c r="BM40" s="28">
        <f t="shared" si="16"/>
        <v>9.4E-2</v>
      </c>
      <c r="BN40" s="28">
        <f t="shared" si="16"/>
        <v>9.4E-2</v>
      </c>
      <c r="BO40" s="28">
        <f t="shared" si="16"/>
        <v>9.4E-2</v>
      </c>
      <c r="BP40" s="28">
        <f t="shared" si="16"/>
        <v>9.4E-2</v>
      </c>
      <c r="BQ40" s="28">
        <f t="shared" si="16"/>
        <v>9.4E-2</v>
      </c>
      <c r="BR40" s="28">
        <f t="shared" si="16"/>
        <v>9.4E-2</v>
      </c>
      <c r="BS40" s="28">
        <f t="shared" si="16"/>
        <v>9.4E-2</v>
      </c>
      <c r="BT40" s="28">
        <f t="shared" si="16"/>
        <v>9.4E-2</v>
      </c>
      <c r="BU40" s="28">
        <f t="shared" ref="BU40" si="17">($E$37+BU39)*BU38</f>
        <v>9.4E-2</v>
      </c>
    </row>
    <row r="41" spans="2:73" x14ac:dyDescent="0.15"/>
    <row r="42" spans="2:73" x14ac:dyDescent="0.15">
      <c r="D42" s="2" t="s">
        <v>27</v>
      </c>
      <c r="E42" s="7">
        <v>360</v>
      </c>
      <c r="F42" s="7" t="s">
        <v>28</v>
      </c>
    </row>
    <row r="43" spans="2:73" x14ac:dyDescent="0.15">
      <c r="D43" s="2" t="s">
        <v>29</v>
      </c>
      <c r="E43" s="7">
        <v>0</v>
      </c>
      <c r="F43" s="7" t="s">
        <v>28</v>
      </c>
      <c r="G43" s="7">
        <v>0</v>
      </c>
      <c r="I43" s="7">
        <v>92</v>
      </c>
      <c r="J43" s="7">
        <v>90</v>
      </c>
      <c r="K43" s="7">
        <v>91</v>
      </c>
      <c r="L43" s="7">
        <v>92</v>
      </c>
      <c r="M43" s="7">
        <v>92</v>
      </c>
      <c r="N43" s="7">
        <v>90</v>
      </c>
      <c r="O43" s="7">
        <v>91</v>
      </c>
      <c r="P43" s="7">
        <v>92</v>
      </c>
      <c r="Q43" s="7">
        <v>92</v>
      </c>
      <c r="R43" s="7">
        <v>90</v>
      </c>
      <c r="S43" s="7">
        <v>91</v>
      </c>
      <c r="T43" s="7">
        <v>92</v>
      </c>
      <c r="U43" s="7">
        <v>92</v>
      </c>
      <c r="V43" s="7">
        <v>91</v>
      </c>
      <c r="W43" s="7">
        <v>91</v>
      </c>
      <c r="X43" s="7">
        <v>92</v>
      </c>
      <c r="Y43" s="7">
        <v>92</v>
      </c>
      <c r="Z43" s="7">
        <v>90</v>
      </c>
      <c r="AA43" s="7">
        <v>91</v>
      </c>
      <c r="AB43" s="7">
        <v>92</v>
      </c>
      <c r="AC43" s="7">
        <v>92</v>
      </c>
      <c r="AD43" s="7">
        <v>90</v>
      </c>
      <c r="AE43" s="7">
        <v>91</v>
      </c>
      <c r="AF43" s="7">
        <v>92</v>
      </c>
      <c r="AG43" s="7">
        <v>92</v>
      </c>
      <c r="AH43" s="7">
        <v>90</v>
      </c>
      <c r="AI43" s="7">
        <v>91</v>
      </c>
      <c r="AJ43" s="7">
        <v>92</v>
      </c>
      <c r="AK43" s="7">
        <v>92</v>
      </c>
      <c r="AL43" s="7">
        <v>91</v>
      </c>
      <c r="AM43" s="7">
        <v>91</v>
      </c>
      <c r="AN43" s="7">
        <v>92</v>
      </c>
      <c r="AO43" s="7">
        <v>92</v>
      </c>
      <c r="AP43" s="7">
        <v>90</v>
      </c>
      <c r="AQ43" s="7">
        <v>91</v>
      </c>
      <c r="AR43" s="7">
        <v>92</v>
      </c>
      <c r="AS43" s="7">
        <v>92</v>
      </c>
      <c r="AT43" s="7">
        <v>90</v>
      </c>
      <c r="AU43" s="7">
        <v>91</v>
      </c>
      <c r="AV43" s="7">
        <v>92</v>
      </c>
      <c r="AW43" s="7">
        <v>92</v>
      </c>
      <c r="AX43" s="7">
        <v>90</v>
      </c>
      <c r="AY43" s="7">
        <v>91</v>
      </c>
      <c r="AZ43" s="7">
        <v>92</v>
      </c>
      <c r="BA43" s="7">
        <v>92</v>
      </c>
      <c r="BB43" s="7">
        <v>91</v>
      </c>
      <c r="BC43" s="7">
        <v>91</v>
      </c>
      <c r="BD43" s="7">
        <v>92</v>
      </c>
      <c r="BE43" s="7">
        <v>92</v>
      </c>
      <c r="BF43" s="7">
        <v>90</v>
      </c>
      <c r="BG43" s="7">
        <v>91</v>
      </c>
      <c r="BH43" s="7">
        <v>92</v>
      </c>
      <c r="BI43" s="7">
        <v>92</v>
      </c>
      <c r="BJ43" s="7">
        <v>90</v>
      </c>
      <c r="BK43" s="7">
        <v>91</v>
      </c>
      <c r="BL43" s="7">
        <v>92</v>
      </c>
      <c r="BM43" s="7">
        <v>92</v>
      </c>
      <c r="BN43" s="7">
        <v>90</v>
      </c>
      <c r="BO43" s="7">
        <v>91</v>
      </c>
      <c r="BP43" s="7">
        <v>92</v>
      </c>
      <c r="BQ43" s="7">
        <v>92</v>
      </c>
      <c r="BR43" s="7">
        <v>91</v>
      </c>
      <c r="BS43" s="7">
        <v>91</v>
      </c>
      <c r="BT43" s="7">
        <v>92</v>
      </c>
      <c r="BU43" s="7">
        <v>92</v>
      </c>
    </row>
    <row r="44" spans="2:73" x14ac:dyDescent="0.15">
      <c r="D44" s="2" t="str">
        <f t="shared" ref="D44:BO44" si="18">D$40</f>
        <v>All-in rate p.a.</v>
      </c>
      <c r="E44" s="3">
        <f t="shared" si="18"/>
        <v>0</v>
      </c>
      <c r="F44" s="7" t="str">
        <f t="shared" si="18"/>
        <v>%</v>
      </c>
      <c r="G44" s="7">
        <f t="shared" si="18"/>
        <v>0</v>
      </c>
      <c r="I44" s="28">
        <f t="shared" si="18"/>
        <v>0</v>
      </c>
      <c r="J44" s="28">
        <f t="shared" si="18"/>
        <v>0</v>
      </c>
      <c r="K44" s="28">
        <f t="shared" si="18"/>
        <v>0</v>
      </c>
      <c r="L44" s="28">
        <f t="shared" si="18"/>
        <v>0</v>
      </c>
      <c r="M44" s="28">
        <f t="shared" si="18"/>
        <v>0</v>
      </c>
      <c r="N44" s="28">
        <f t="shared" si="18"/>
        <v>9.8000000000000004E-2</v>
      </c>
      <c r="O44" s="28">
        <f t="shared" si="18"/>
        <v>9.8000000000000004E-2</v>
      </c>
      <c r="P44" s="28">
        <f t="shared" si="18"/>
        <v>9.8000000000000004E-2</v>
      </c>
      <c r="Q44" s="28">
        <f t="shared" si="18"/>
        <v>9.7000000000000003E-2</v>
      </c>
      <c r="R44" s="28">
        <f t="shared" si="18"/>
        <v>9.7000000000000003E-2</v>
      </c>
      <c r="S44" s="28">
        <f t="shared" si="18"/>
        <v>9.7000000000000003E-2</v>
      </c>
      <c r="T44" s="28">
        <f t="shared" si="18"/>
        <v>9.7000000000000003E-2</v>
      </c>
      <c r="U44" s="28">
        <f t="shared" si="18"/>
        <v>9.7000000000000003E-2</v>
      </c>
      <c r="V44" s="28">
        <f t="shared" si="18"/>
        <v>9.7000000000000003E-2</v>
      </c>
      <c r="W44" s="28">
        <f t="shared" si="18"/>
        <v>9.7000000000000003E-2</v>
      </c>
      <c r="X44" s="28">
        <f t="shared" si="18"/>
        <v>9.7000000000000003E-2</v>
      </c>
      <c r="Y44" s="28">
        <f t="shared" si="18"/>
        <v>9.5000000000000001E-2</v>
      </c>
      <c r="Z44" s="28">
        <f t="shared" si="18"/>
        <v>9.5000000000000001E-2</v>
      </c>
      <c r="AA44" s="28">
        <f t="shared" si="18"/>
        <v>9.5000000000000001E-2</v>
      </c>
      <c r="AB44" s="28">
        <f t="shared" si="18"/>
        <v>9.5000000000000001E-2</v>
      </c>
      <c r="AC44" s="28">
        <f t="shared" si="18"/>
        <v>9.4E-2</v>
      </c>
      <c r="AD44" s="28">
        <f t="shared" si="18"/>
        <v>9.4E-2</v>
      </c>
      <c r="AE44" s="28">
        <f t="shared" si="18"/>
        <v>9.4E-2</v>
      </c>
      <c r="AF44" s="28">
        <f t="shared" si="18"/>
        <v>9.4E-2</v>
      </c>
      <c r="AG44" s="28">
        <f t="shared" si="18"/>
        <v>9.4E-2</v>
      </c>
      <c r="AH44" s="28">
        <f t="shared" si="18"/>
        <v>9.4E-2</v>
      </c>
      <c r="AI44" s="28">
        <f t="shared" si="18"/>
        <v>9.4E-2</v>
      </c>
      <c r="AJ44" s="28">
        <f t="shared" si="18"/>
        <v>9.4E-2</v>
      </c>
      <c r="AK44" s="28">
        <f t="shared" si="18"/>
        <v>9.4E-2</v>
      </c>
      <c r="AL44" s="28">
        <f t="shared" si="18"/>
        <v>9.4E-2</v>
      </c>
      <c r="AM44" s="28">
        <f t="shared" si="18"/>
        <v>9.4E-2</v>
      </c>
      <c r="AN44" s="28">
        <f t="shared" si="18"/>
        <v>9.4E-2</v>
      </c>
      <c r="AO44" s="28">
        <f t="shared" si="18"/>
        <v>9.4E-2</v>
      </c>
      <c r="AP44" s="28">
        <f t="shared" si="18"/>
        <v>9.4E-2</v>
      </c>
      <c r="AQ44" s="28">
        <f t="shared" si="18"/>
        <v>9.4E-2</v>
      </c>
      <c r="AR44" s="28">
        <f t="shared" si="18"/>
        <v>9.4E-2</v>
      </c>
      <c r="AS44" s="28">
        <f t="shared" si="18"/>
        <v>9.4E-2</v>
      </c>
      <c r="AT44" s="28">
        <f t="shared" si="18"/>
        <v>9.4E-2</v>
      </c>
      <c r="AU44" s="28">
        <f t="shared" si="18"/>
        <v>9.4E-2</v>
      </c>
      <c r="AV44" s="28">
        <f t="shared" si="18"/>
        <v>9.4E-2</v>
      </c>
      <c r="AW44" s="28">
        <f t="shared" si="18"/>
        <v>9.4E-2</v>
      </c>
      <c r="AX44" s="28">
        <f t="shared" si="18"/>
        <v>9.4E-2</v>
      </c>
      <c r="AY44" s="28">
        <f t="shared" si="18"/>
        <v>9.4E-2</v>
      </c>
      <c r="AZ44" s="28">
        <f t="shared" si="18"/>
        <v>9.4E-2</v>
      </c>
      <c r="BA44" s="28">
        <f t="shared" si="18"/>
        <v>9.4E-2</v>
      </c>
      <c r="BB44" s="28">
        <f t="shared" si="18"/>
        <v>9.4E-2</v>
      </c>
      <c r="BC44" s="28">
        <f t="shared" si="18"/>
        <v>9.4E-2</v>
      </c>
      <c r="BD44" s="28">
        <f t="shared" si="18"/>
        <v>9.4E-2</v>
      </c>
      <c r="BE44" s="28">
        <f t="shared" si="18"/>
        <v>9.4E-2</v>
      </c>
      <c r="BF44" s="28">
        <f t="shared" si="18"/>
        <v>9.4E-2</v>
      </c>
      <c r="BG44" s="28">
        <f t="shared" si="18"/>
        <v>9.4E-2</v>
      </c>
      <c r="BH44" s="28">
        <f t="shared" si="18"/>
        <v>9.4E-2</v>
      </c>
      <c r="BI44" s="28">
        <f t="shared" si="18"/>
        <v>9.4E-2</v>
      </c>
      <c r="BJ44" s="28">
        <f t="shared" si="18"/>
        <v>9.4E-2</v>
      </c>
      <c r="BK44" s="28">
        <f t="shared" si="18"/>
        <v>9.4E-2</v>
      </c>
      <c r="BL44" s="28">
        <f t="shared" si="18"/>
        <v>9.4E-2</v>
      </c>
      <c r="BM44" s="28">
        <f t="shared" si="18"/>
        <v>9.4E-2</v>
      </c>
      <c r="BN44" s="28">
        <f t="shared" si="18"/>
        <v>9.4E-2</v>
      </c>
      <c r="BO44" s="28">
        <f t="shared" si="18"/>
        <v>9.4E-2</v>
      </c>
      <c r="BP44" s="28">
        <f t="shared" ref="BP44:BU44" si="19">BP$40</f>
        <v>9.4E-2</v>
      </c>
      <c r="BQ44" s="28">
        <f t="shared" si="19"/>
        <v>9.4E-2</v>
      </c>
      <c r="BR44" s="28">
        <f t="shared" si="19"/>
        <v>9.4E-2</v>
      </c>
      <c r="BS44" s="28">
        <f t="shared" si="19"/>
        <v>9.4E-2</v>
      </c>
      <c r="BT44" s="28">
        <f t="shared" si="19"/>
        <v>9.4E-2</v>
      </c>
      <c r="BU44" s="28">
        <f t="shared" si="19"/>
        <v>9.4E-2</v>
      </c>
    </row>
    <row r="45" spans="2:73" x14ac:dyDescent="0.15">
      <c r="D45" s="2" t="s">
        <v>30</v>
      </c>
      <c r="F45" s="7" t="s">
        <v>21</v>
      </c>
      <c r="I45" s="28">
        <f t="shared" ref="I45:BT45" si="20">I44/$E$42*I43</f>
        <v>0</v>
      </c>
      <c r="J45" s="28">
        <f t="shared" si="20"/>
        <v>0</v>
      </c>
      <c r="K45" s="28">
        <f t="shared" si="20"/>
        <v>0</v>
      </c>
      <c r="L45" s="28">
        <f t="shared" si="20"/>
        <v>0</v>
      </c>
      <c r="M45" s="28">
        <f t="shared" si="20"/>
        <v>0</v>
      </c>
      <c r="N45" s="28">
        <f t="shared" si="20"/>
        <v>2.4500000000000004E-2</v>
      </c>
      <c r="O45" s="28">
        <f t="shared" si="20"/>
        <v>2.4772222222222227E-2</v>
      </c>
      <c r="P45" s="28">
        <f t="shared" si="20"/>
        <v>2.5044444444444449E-2</v>
      </c>
      <c r="Q45" s="28">
        <f t="shared" si="20"/>
        <v>2.4788888888888888E-2</v>
      </c>
      <c r="R45" s="28">
        <f t="shared" si="20"/>
        <v>2.4250000000000001E-2</v>
      </c>
      <c r="S45" s="28">
        <f t="shared" si="20"/>
        <v>2.4519444444444444E-2</v>
      </c>
      <c r="T45" s="28">
        <f t="shared" si="20"/>
        <v>2.4788888888888888E-2</v>
      </c>
      <c r="U45" s="28">
        <f t="shared" si="20"/>
        <v>2.4788888888888888E-2</v>
      </c>
      <c r="V45" s="28">
        <f t="shared" si="20"/>
        <v>2.4519444444444444E-2</v>
      </c>
      <c r="W45" s="28">
        <f t="shared" si="20"/>
        <v>2.4519444444444444E-2</v>
      </c>
      <c r="X45" s="28">
        <f t="shared" si="20"/>
        <v>2.4788888888888888E-2</v>
      </c>
      <c r="Y45" s="28">
        <f t="shared" si="20"/>
        <v>2.427777777777778E-2</v>
      </c>
      <c r="Z45" s="28">
        <f t="shared" si="20"/>
        <v>2.3750000000000004E-2</v>
      </c>
      <c r="AA45" s="28">
        <f t="shared" si="20"/>
        <v>2.401388888888889E-2</v>
      </c>
      <c r="AB45" s="28">
        <f t="shared" si="20"/>
        <v>2.427777777777778E-2</v>
      </c>
      <c r="AC45" s="28">
        <f t="shared" si="20"/>
        <v>2.4022222222222223E-2</v>
      </c>
      <c r="AD45" s="28">
        <f t="shared" si="20"/>
        <v>2.35E-2</v>
      </c>
      <c r="AE45" s="28">
        <f t="shared" si="20"/>
        <v>2.3761111111111111E-2</v>
      </c>
      <c r="AF45" s="28">
        <f t="shared" si="20"/>
        <v>2.4022222222222223E-2</v>
      </c>
      <c r="AG45" s="28">
        <f t="shared" si="20"/>
        <v>2.4022222222222223E-2</v>
      </c>
      <c r="AH45" s="28">
        <f t="shared" si="20"/>
        <v>2.35E-2</v>
      </c>
      <c r="AI45" s="28">
        <f t="shared" si="20"/>
        <v>2.3761111111111111E-2</v>
      </c>
      <c r="AJ45" s="28">
        <f t="shared" si="20"/>
        <v>2.4022222222222223E-2</v>
      </c>
      <c r="AK45" s="28">
        <f t="shared" si="20"/>
        <v>2.4022222222222223E-2</v>
      </c>
      <c r="AL45" s="28">
        <f t="shared" si="20"/>
        <v>2.3761111111111111E-2</v>
      </c>
      <c r="AM45" s="28">
        <f t="shared" si="20"/>
        <v>2.3761111111111111E-2</v>
      </c>
      <c r="AN45" s="28">
        <f t="shared" si="20"/>
        <v>2.4022222222222223E-2</v>
      </c>
      <c r="AO45" s="28">
        <f t="shared" si="20"/>
        <v>2.4022222222222223E-2</v>
      </c>
      <c r="AP45" s="28">
        <f t="shared" si="20"/>
        <v>2.35E-2</v>
      </c>
      <c r="AQ45" s="28">
        <f t="shared" si="20"/>
        <v>2.3761111111111111E-2</v>
      </c>
      <c r="AR45" s="28">
        <f t="shared" si="20"/>
        <v>2.4022222222222223E-2</v>
      </c>
      <c r="AS45" s="28">
        <f t="shared" si="20"/>
        <v>2.4022222222222223E-2</v>
      </c>
      <c r="AT45" s="28">
        <f t="shared" si="20"/>
        <v>2.35E-2</v>
      </c>
      <c r="AU45" s="28">
        <f t="shared" si="20"/>
        <v>2.3761111111111111E-2</v>
      </c>
      <c r="AV45" s="28">
        <f t="shared" si="20"/>
        <v>2.4022222222222223E-2</v>
      </c>
      <c r="AW45" s="28">
        <f t="shared" si="20"/>
        <v>2.4022222222222223E-2</v>
      </c>
      <c r="AX45" s="28">
        <f t="shared" si="20"/>
        <v>2.35E-2</v>
      </c>
      <c r="AY45" s="28">
        <f t="shared" si="20"/>
        <v>2.3761111111111111E-2</v>
      </c>
      <c r="AZ45" s="28">
        <f t="shared" si="20"/>
        <v>2.4022222222222223E-2</v>
      </c>
      <c r="BA45" s="28">
        <f t="shared" si="20"/>
        <v>2.4022222222222223E-2</v>
      </c>
      <c r="BB45" s="28">
        <f t="shared" si="20"/>
        <v>2.3761111111111111E-2</v>
      </c>
      <c r="BC45" s="28">
        <f t="shared" si="20"/>
        <v>2.3761111111111111E-2</v>
      </c>
      <c r="BD45" s="28">
        <f t="shared" si="20"/>
        <v>2.4022222222222223E-2</v>
      </c>
      <c r="BE45" s="28">
        <f t="shared" si="20"/>
        <v>2.4022222222222223E-2</v>
      </c>
      <c r="BF45" s="28">
        <f t="shared" si="20"/>
        <v>2.35E-2</v>
      </c>
      <c r="BG45" s="28">
        <f t="shared" si="20"/>
        <v>2.3761111111111111E-2</v>
      </c>
      <c r="BH45" s="28">
        <f t="shared" si="20"/>
        <v>2.4022222222222223E-2</v>
      </c>
      <c r="BI45" s="28">
        <f t="shared" si="20"/>
        <v>2.4022222222222223E-2</v>
      </c>
      <c r="BJ45" s="28">
        <f t="shared" si="20"/>
        <v>2.35E-2</v>
      </c>
      <c r="BK45" s="28">
        <f t="shared" si="20"/>
        <v>2.3761111111111111E-2</v>
      </c>
      <c r="BL45" s="28">
        <f t="shared" si="20"/>
        <v>2.4022222222222223E-2</v>
      </c>
      <c r="BM45" s="28">
        <f t="shared" si="20"/>
        <v>2.4022222222222223E-2</v>
      </c>
      <c r="BN45" s="28">
        <f t="shared" si="20"/>
        <v>2.35E-2</v>
      </c>
      <c r="BO45" s="28">
        <f t="shared" si="20"/>
        <v>2.3761111111111111E-2</v>
      </c>
      <c r="BP45" s="28">
        <f t="shared" si="20"/>
        <v>2.4022222222222223E-2</v>
      </c>
      <c r="BQ45" s="28">
        <f t="shared" si="20"/>
        <v>2.4022222222222223E-2</v>
      </c>
      <c r="BR45" s="28">
        <f t="shared" si="20"/>
        <v>2.3761111111111111E-2</v>
      </c>
      <c r="BS45" s="28">
        <f t="shared" si="20"/>
        <v>2.3761111111111111E-2</v>
      </c>
      <c r="BT45" s="28">
        <f t="shared" si="20"/>
        <v>2.4022222222222223E-2</v>
      </c>
      <c r="BU45" s="28">
        <f t="shared" ref="BU45" si="21">BU44/$E$42*BU43</f>
        <v>2.4022222222222223E-2</v>
      </c>
    </row>
    <row r="46" spans="2:73" x14ac:dyDescent="0.15"/>
    <row r="47" spans="2:73" x14ac:dyDescent="0.15">
      <c r="B47" s="1" t="s">
        <v>31</v>
      </c>
    </row>
    <row r="48" spans="2:73" x14ac:dyDescent="0.15">
      <c r="D48" s="2" t="s">
        <v>13</v>
      </c>
      <c r="E48" s="7">
        <v>0</v>
      </c>
      <c r="F48" s="7" t="s">
        <v>14</v>
      </c>
      <c r="G48" s="7">
        <f>SUM(I48:BU48)</f>
        <v>59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1</v>
      </c>
      <c r="P48" s="7">
        <v>1</v>
      </c>
      <c r="Q48" s="7">
        <v>1</v>
      </c>
      <c r="R48" s="7">
        <v>1</v>
      </c>
      <c r="S48" s="7">
        <v>1</v>
      </c>
      <c r="T48" s="7">
        <v>1</v>
      </c>
      <c r="U48" s="7">
        <v>1</v>
      </c>
      <c r="V48" s="7">
        <v>1</v>
      </c>
      <c r="W48" s="7">
        <v>1</v>
      </c>
      <c r="X48" s="7">
        <v>1</v>
      </c>
      <c r="Y48" s="7">
        <v>1</v>
      </c>
      <c r="Z48" s="7">
        <v>1</v>
      </c>
      <c r="AA48" s="7">
        <v>1</v>
      </c>
      <c r="AB48" s="7">
        <v>1</v>
      </c>
      <c r="AC48" s="7">
        <v>1</v>
      </c>
      <c r="AD48" s="7">
        <v>1</v>
      </c>
      <c r="AE48" s="7">
        <v>1</v>
      </c>
      <c r="AF48" s="7">
        <v>1</v>
      </c>
      <c r="AG48" s="7">
        <v>1</v>
      </c>
      <c r="AH48" s="7">
        <v>1</v>
      </c>
      <c r="AI48" s="7">
        <v>1</v>
      </c>
      <c r="AJ48" s="7">
        <v>1</v>
      </c>
      <c r="AK48" s="7">
        <v>1</v>
      </c>
      <c r="AL48" s="7">
        <v>1</v>
      </c>
      <c r="AM48" s="7">
        <v>1</v>
      </c>
      <c r="AN48" s="7">
        <v>1</v>
      </c>
      <c r="AO48" s="7">
        <v>1</v>
      </c>
      <c r="AP48" s="7">
        <v>1</v>
      </c>
      <c r="AQ48" s="7">
        <v>1</v>
      </c>
      <c r="AR48" s="7">
        <v>1</v>
      </c>
      <c r="AS48" s="7">
        <v>1</v>
      </c>
      <c r="AT48" s="7">
        <v>1</v>
      </c>
      <c r="AU48" s="7">
        <v>1</v>
      </c>
      <c r="AV48" s="7">
        <v>1</v>
      </c>
      <c r="AW48" s="7">
        <v>1</v>
      </c>
      <c r="AX48" s="7">
        <v>1</v>
      </c>
      <c r="AY48" s="7">
        <v>1</v>
      </c>
      <c r="AZ48" s="7">
        <v>1</v>
      </c>
      <c r="BA48" s="7">
        <v>1</v>
      </c>
      <c r="BB48" s="7">
        <v>1</v>
      </c>
      <c r="BC48" s="7">
        <v>1</v>
      </c>
      <c r="BD48" s="7">
        <v>1</v>
      </c>
      <c r="BE48" s="7">
        <v>1</v>
      </c>
      <c r="BF48" s="7">
        <v>1</v>
      </c>
      <c r="BG48" s="7">
        <v>1</v>
      </c>
      <c r="BH48" s="7">
        <v>1</v>
      </c>
      <c r="BI48" s="7">
        <v>1</v>
      </c>
      <c r="BJ48" s="7">
        <v>1</v>
      </c>
      <c r="BK48" s="7">
        <v>1</v>
      </c>
      <c r="BL48" s="7">
        <v>1</v>
      </c>
      <c r="BM48" s="7">
        <v>1</v>
      </c>
      <c r="BN48" s="7">
        <v>1</v>
      </c>
      <c r="BO48" s="7">
        <v>1</v>
      </c>
      <c r="BP48" s="7">
        <v>1</v>
      </c>
      <c r="BQ48" s="7">
        <v>1</v>
      </c>
      <c r="BR48" s="7">
        <v>1</v>
      </c>
      <c r="BS48" s="7">
        <v>1</v>
      </c>
      <c r="BT48" s="7">
        <v>1</v>
      </c>
      <c r="BU48" s="7">
        <v>1</v>
      </c>
    </row>
    <row r="49" spans="4:73" x14ac:dyDescent="0.15">
      <c r="D49" s="2" t="str">
        <f t="shared" ref="D49:BO49" si="22">D$45</f>
        <v>All-in rate p.q.</v>
      </c>
      <c r="E49" s="3">
        <f t="shared" si="22"/>
        <v>0</v>
      </c>
      <c r="F49" s="7" t="str">
        <f t="shared" si="22"/>
        <v>%</v>
      </c>
      <c r="G49" s="7">
        <f t="shared" si="22"/>
        <v>0</v>
      </c>
      <c r="I49" s="28">
        <f t="shared" si="22"/>
        <v>0</v>
      </c>
      <c r="J49" s="28">
        <f t="shared" si="22"/>
        <v>0</v>
      </c>
      <c r="K49" s="28">
        <f t="shared" si="22"/>
        <v>0</v>
      </c>
      <c r="L49" s="28">
        <f t="shared" si="22"/>
        <v>0</v>
      </c>
      <c r="M49" s="28">
        <f t="shared" si="22"/>
        <v>0</v>
      </c>
      <c r="N49" s="28">
        <f t="shared" si="22"/>
        <v>2.4500000000000004E-2</v>
      </c>
      <c r="O49" s="28">
        <f t="shared" si="22"/>
        <v>2.4772222222222227E-2</v>
      </c>
      <c r="P49" s="28">
        <f t="shared" si="22"/>
        <v>2.5044444444444449E-2</v>
      </c>
      <c r="Q49" s="28">
        <f t="shared" si="22"/>
        <v>2.4788888888888888E-2</v>
      </c>
      <c r="R49" s="28">
        <f t="shared" si="22"/>
        <v>2.4250000000000001E-2</v>
      </c>
      <c r="S49" s="28">
        <f t="shared" si="22"/>
        <v>2.4519444444444444E-2</v>
      </c>
      <c r="T49" s="28">
        <f t="shared" si="22"/>
        <v>2.4788888888888888E-2</v>
      </c>
      <c r="U49" s="28">
        <f t="shared" si="22"/>
        <v>2.4788888888888888E-2</v>
      </c>
      <c r="V49" s="28">
        <f t="shared" si="22"/>
        <v>2.4519444444444444E-2</v>
      </c>
      <c r="W49" s="28">
        <f t="shared" si="22"/>
        <v>2.4519444444444444E-2</v>
      </c>
      <c r="X49" s="28">
        <f t="shared" si="22"/>
        <v>2.4788888888888888E-2</v>
      </c>
      <c r="Y49" s="28">
        <f t="shared" si="22"/>
        <v>2.427777777777778E-2</v>
      </c>
      <c r="Z49" s="28">
        <f t="shared" si="22"/>
        <v>2.3750000000000004E-2</v>
      </c>
      <c r="AA49" s="28">
        <f t="shared" si="22"/>
        <v>2.401388888888889E-2</v>
      </c>
      <c r="AB49" s="28">
        <f t="shared" si="22"/>
        <v>2.427777777777778E-2</v>
      </c>
      <c r="AC49" s="28">
        <f t="shared" si="22"/>
        <v>2.4022222222222223E-2</v>
      </c>
      <c r="AD49" s="28">
        <f t="shared" si="22"/>
        <v>2.35E-2</v>
      </c>
      <c r="AE49" s="28">
        <f t="shared" si="22"/>
        <v>2.3761111111111111E-2</v>
      </c>
      <c r="AF49" s="28">
        <f t="shared" si="22"/>
        <v>2.4022222222222223E-2</v>
      </c>
      <c r="AG49" s="28">
        <f t="shared" si="22"/>
        <v>2.4022222222222223E-2</v>
      </c>
      <c r="AH49" s="28">
        <f t="shared" si="22"/>
        <v>2.35E-2</v>
      </c>
      <c r="AI49" s="28">
        <f t="shared" si="22"/>
        <v>2.3761111111111111E-2</v>
      </c>
      <c r="AJ49" s="28">
        <f t="shared" si="22"/>
        <v>2.4022222222222223E-2</v>
      </c>
      <c r="AK49" s="28">
        <f t="shared" si="22"/>
        <v>2.4022222222222223E-2</v>
      </c>
      <c r="AL49" s="28">
        <f t="shared" si="22"/>
        <v>2.3761111111111111E-2</v>
      </c>
      <c r="AM49" s="28">
        <f t="shared" si="22"/>
        <v>2.3761111111111111E-2</v>
      </c>
      <c r="AN49" s="28">
        <f t="shared" si="22"/>
        <v>2.4022222222222223E-2</v>
      </c>
      <c r="AO49" s="28">
        <f t="shared" si="22"/>
        <v>2.4022222222222223E-2</v>
      </c>
      <c r="AP49" s="28">
        <f t="shared" si="22"/>
        <v>2.35E-2</v>
      </c>
      <c r="AQ49" s="28">
        <f t="shared" si="22"/>
        <v>2.3761111111111111E-2</v>
      </c>
      <c r="AR49" s="28">
        <f t="shared" si="22"/>
        <v>2.4022222222222223E-2</v>
      </c>
      <c r="AS49" s="28">
        <f t="shared" si="22"/>
        <v>2.4022222222222223E-2</v>
      </c>
      <c r="AT49" s="28">
        <f t="shared" si="22"/>
        <v>2.35E-2</v>
      </c>
      <c r="AU49" s="28">
        <f t="shared" si="22"/>
        <v>2.3761111111111111E-2</v>
      </c>
      <c r="AV49" s="28">
        <f t="shared" si="22"/>
        <v>2.4022222222222223E-2</v>
      </c>
      <c r="AW49" s="28">
        <f t="shared" si="22"/>
        <v>2.4022222222222223E-2</v>
      </c>
      <c r="AX49" s="28">
        <f t="shared" si="22"/>
        <v>2.35E-2</v>
      </c>
      <c r="AY49" s="28">
        <f t="shared" si="22"/>
        <v>2.3761111111111111E-2</v>
      </c>
      <c r="AZ49" s="28">
        <f t="shared" si="22"/>
        <v>2.4022222222222223E-2</v>
      </c>
      <c r="BA49" s="28">
        <f t="shared" si="22"/>
        <v>2.4022222222222223E-2</v>
      </c>
      <c r="BB49" s="28">
        <f t="shared" si="22"/>
        <v>2.3761111111111111E-2</v>
      </c>
      <c r="BC49" s="28">
        <f t="shared" si="22"/>
        <v>2.3761111111111111E-2</v>
      </c>
      <c r="BD49" s="28">
        <f t="shared" si="22"/>
        <v>2.4022222222222223E-2</v>
      </c>
      <c r="BE49" s="28">
        <f t="shared" si="22"/>
        <v>2.4022222222222223E-2</v>
      </c>
      <c r="BF49" s="28">
        <f t="shared" si="22"/>
        <v>2.35E-2</v>
      </c>
      <c r="BG49" s="28">
        <f t="shared" si="22"/>
        <v>2.3761111111111111E-2</v>
      </c>
      <c r="BH49" s="28">
        <f t="shared" si="22"/>
        <v>2.4022222222222223E-2</v>
      </c>
      <c r="BI49" s="28">
        <f t="shared" si="22"/>
        <v>2.4022222222222223E-2</v>
      </c>
      <c r="BJ49" s="28">
        <f t="shared" si="22"/>
        <v>2.35E-2</v>
      </c>
      <c r="BK49" s="28">
        <f t="shared" si="22"/>
        <v>2.3761111111111111E-2</v>
      </c>
      <c r="BL49" s="28">
        <f t="shared" si="22"/>
        <v>2.4022222222222223E-2</v>
      </c>
      <c r="BM49" s="28">
        <f t="shared" si="22"/>
        <v>2.4022222222222223E-2</v>
      </c>
      <c r="BN49" s="28">
        <f t="shared" si="22"/>
        <v>2.35E-2</v>
      </c>
      <c r="BO49" s="28">
        <f t="shared" si="22"/>
        <v>2.3761111111111111E-2</v>
      </c>
      <c r="BP49" s="28">
        <f t="shared" ref="BP49:BU49" si="23">BP$45</f>
        <v>2.4022222222222223E-2</v>
      </c>
      <c r="BQ49" s="28">
        <f t="shared" si="23"/>
        <v>2.4022222222222223E-2</v>
      </c>
      <c r="BR49" s="28">
        <f t="shared" si="23"/>
        <v>2.3761111111111111E-2</v>
      </c>
      <c r="BS49" s="28">
        <f t="shared" si="23"/>
        <v>2.3761111111111111E-2</v>
      </c>
      <c r="BT49" s="28">
        <f t="shared" si="23"/>
        <v>2.4022222222222223E-2</v>
      </c>
      <c r="BU49" s="28">
        <f t="shared" si="23"/>
        <v>2.4022222222222223E-2</v>
      </c>
    </row>
    <row r="50" spans="4:73" x14ac:dyDescent="0.15">
      <c r="D50" s="2" t="s">
        <v>32</v>
      </c>
      <c r="F50" s="7" t="s">
        <v>33</v>
      </c>
      <c r="I50" s="30">
        <f t="shared" ref="I50:BT50" si="24">1+I49*I48</f>
        <v>1</v>
      </c>
      <c r="J50" s="30">
        <f t="shared" si="24"/>
        <v>1</v>
      </c>
      <c r="K50" s="30">
        <f t="shared" si="24"/>
        <v>1</v>
      </c>
      <c r="L50" s="30">
        <f t="shared" si="24"/>
        <v>1</v>
      </c>
      <c r="M50" s="30">
        <f t="shared" si="24"/>
        <v>1</v>
      </c>
      <c r="N50" s="30">
        <f t="shared" si="24"/>
        <v>1</v>
      </c>
      <c r="O50" s="30">
        <f t="shared" si="24"/>
        <v>1.0247722222222222</v>
      </c>
      <c r="P50" s="30">
        <f t="shared" si="24"/>
        <v>1.0250444444444444</v>
      </c>
      <c r="Q50" s="30">
        <f t="shared" si="24"/>
        <v>1.024788888888889</v>
      </c>
      <c r="R50" s="30">
        <f t="shared" si="24"/>
        <v>1.0242500000000001</v>
      </c>
      <c r="S50" s="30">
        <f t="shared" si="24"/>
        <v>1.0245194444444445</v>
      </c>
      <c r="T50" s="30">
        <f t="shared" si="24"/>
        <v>1.024788888888889</v>
      </c>
      <c r="U50" s="30">
        <f t="shared" si="24"/>
        <v>1.024788888888889</v>
      </c>
      <c r="V50" s="30">
        <f t="shared" si="24"/>
        <v>1.0245194444444445</v>
      </c>
      <c r="W50" s="30">
        <f t="shared" si="24"/>
        <v>1.0245194444444445</v>
      </c>
      <c r="X50" s="30">
        <f t="shared" si="24"/>
        <v>1.024788888888889</v>
      </c>
      <c r="Y50" s="30">
        <f t="shared" si="24"/>
        <v>1.0242777777777778</v>
      </c>
      <c r="Z50" s="30">
        <f t="shared" si="24"/>
        <v>1.0237499999999999</v>
      </c>
      <c r="AA50" s="30">
        <f t="shared" si="24"/>
        <v>1.0240138888888888</v>
      </c>
      <c r="AB50" s="30">
        <f t="shared" si="24"/>
        <v>1.0242777777777778</v>
      </c>
      <c r="AC50" s="30">
        <f t="shared" si="24"/>
        <v>1.0240222222222222</v>
      </c>
      <c r="AD50" s="30">
        <f t="shared" si="24"/>
        <v>1.0235000000000001</v>
      </c>
      <c r="AE50" s="30">
        <f t="shared" si="24"/>
        <v>1.0237611111111111</v>
      </c>
      <c r="AF50" s="30">
        <f t="shared" si="24"/>
        <v>1.0240222222222222</v>
      </c>
      <c r="AG50" s="30">
        <f t="shared" si="24"/>
        <v>1.0240222222222222</v>
      </c>
      <c r="AH50" s="30">
        <f t="shared" si="24"/>
        <v>1.0235000000000001</v>
      </c>
      <c r="AI50" s="30">
        <f t="shared" si="24"/>
        <v>1.0237611111111111</v>
      </c>
      <c r="AJ50" s="30">
        <f t="shared" si="24"/>
        <v>1.0240222222222222</v>
      </c>
      <c r="AK50" s="30">
        <f t="shared" si="24"/>
        <v>1.0240222222222222</v>
      </c>
      <c r="AL50" s="30">
        <f t="shared" si="24"/>
        <v>1.0237611111111111</v>
      </c>
      <c r="AM50" s="30">
        <f t="shared" si="24"/>
        <v>1.0237611111111111</v>
      </c>
      <c r="AN50" s="30">
        <f t="shared" si="24"/>
        <v>1.0240222222222222</v>
      </c>
      <c r="AO50" s="30">
        <f t="shared" si="24"/>
        <v>1.0240222222222222</v>
      </c>
      <c r="AP50" s="30">
        <f t="shared" si="24"/>
        <v>1.0235000000000001</v>
      </c>
      <c r="AQ50" s="30">
        <f t="shared" si="24"/>
        <v>1.0237611111111111</v>
      </c>
      <c r="AR50" s="30">
        <f t="shared" si="24"/>
        <v>1.0240222222222222</v>
      </c>
      <c r="AS50" s="30">
        <f t="shared" si="24"/>
        <v>1.0240222222222222</v>
      </c>
      <c r="AT50" s="30">
        <f t="shared" si="24"/>
        <v>1.0235000000000001</v>
      </c>
      <c r="AU50" s="30">
        <f t="shared" si="24"/>
        <v>1.0237611111111111</v>
      </c>
      <c r="AV50" s="30">
        <f t="shared" si="24"/>
        <v>1.0240222222222222</v>
      </c>
      <c r="AW50" s="30">
        <f t="shared" si="24"/>
        <v>1.0240222222222222</v>
      </c>
      <c r="AX50" s="30">
        <f t="shared" si="24"/>
        <v>1.0235000000000001</v>
      </c>
      <c r="AY50" s="30">
        <f t="shared" si="24"/>
        <v>1.0237611111111111</v>
      </c>
      <c r="AZ50" s="30">
        <f t="shared" si="24"/>
        <v>1.0240222222222222</v>
      </c>
      <c r="BA50" s="30">
        <f t="shared" si="24"/>
        <v>1.0240222222222222</v>
      </c>
      <c r="BB50" s="30">
        <f t="shared" si="24"/>
        <v>1.0237611111111111</v>
      </c>
      <c r="BC50" s="30">
        <f t="shared" si="24"/>
        <v>1.0237611111111111</v>
      </c>
      <c r="BD50" s="30">
        <f t="shared" si="24"/>
        <v>1.0240222222222222</v>
      </c>
      <c r="BE50" s="30">
        <f t="shared" si="24"/>
        <v>1.0240222222222222</v>
      </c>
      <c r="BF50" s="30">
        <f t="shared" si="24"/>
        <v>1.0235000000000001</v>
      </c>
      <c r="BG50" s="30">
        <f t="shared" si="24"/>
        <v>1.0237611111111111</v>
      </c>
      <c r="BH50" s="30">
        <f t="shared" si="24"/>
        <v>1.0240222222222222</v>
      </c>
      <c r="BI50" s="30">
        <f t="shared" si="24"/>
        <v>1.0240222222222222</v>
      </c>
      <c r="BJ50" s="30">
        <f t="shared" si="24"/>
        <v>1.0235000000000001</v>
      </c>
      <c r="BK50" s="30">
        <f t="shared" si="24"/>
        <v>1.0237611111111111</v>
      </c>
      <c r="BL50" s="30">
        <f t="shared" si="24"/>
        <v>1.0240222222222222</v>
      </c>
      <c r="BM50" s="30">
        <f t="shared" si="24"/>
        <v>1.0240222222222222</v>
      </c>
      <c r="BN50" s="30">
        <f t="shared" si="24"/>
        <v>1.0235000000000001</v>
      </c>
      <c r="BO50" s="30">
        <f t="shared" si="24"/>
        <v>1.0237611111111111</v>
      </c>
      <c r="BP50" s="30">
        <f t="shared" si="24"/>
        <v>1.0240222222222222</v>
      </c>
      <c r="BQ50" s="30">
        <f t="shared" si="24"/>
        <v>1.0240222222222222</v>
      </c>
      <c r="BR50" s="30">
        <f t="shared" si="24"/>
        <v>1.0237611111111111</v>
      </c>
      <c r="BS50" s="30">
        <f t="shared" si="24"/>
        <v>1.0237611111111111</v>
      </c>
      <c r="BT50" s="30">
        <f t="shared" si="24"/>
        <v>1.0240222222222222</v>
      </c>
      <c r="BU50" s="30">
        <f t="shared" ref="BU50" si="25">1+BU49*BU48</f>
        <v>1.0240222222222222</v>
      </c>
    </row>
    <row r="51" spans="4:73" x14ac:dyDescent="0.15">
      <c r="D51" s="2" t="s">
        <v>34</v>
      </c>
      <c r="F51" s="7" t="s">
        <v>35</v>
      </c>
      <c r="I51" s="30">
        <f>IFERROR(1/(PRODUCT($I$50:I50)*I48),0)</f>
        <v>0</v>
      </c>
      <c r="J51" s="30">
        <f>IFERROR(1/(PRODUCT($I$50:J50)*J48),0)</f>
        <v>0</v>
      </c>
      <c r="K51" s="30">
        <f>IFERROR(1/(PRODUCT($I$50:K50)*K48),0)</f>
        <v>0</v>
      </c>
      <c r="L51" s="30">
        <f>IFERROR(1/(PRODUCT($I$50:L50)*L48),0)</f>
        <v>0</v>
      </c>
      <c r="M51" s="30">
        <f>IFERROR(1/(PRODUCT($I$50:M50)*M48),0)</f>
        <v>0</v>
      </c>
      <c r="N51" s="30">
        <f>IFERROR(1/(PRODUCT($I$50:N50)*N48),0)</f>
        <v>0</v>
      </c>
      <c r="O51" s="30">
        <f>IFERROR(1/(PRODUCT($I$50:O50)*O48),0)</f>
        <v>0.97582660645455088</v>
      </c>
      <c r="P51" s="30">
        <f>IFERROR(1/(PRODUCT($I$50:P50)*P48),0)</f>
        <v>0.95198467904816686</v>
      </c>
      <c r="Q51" s="30">
        <f>IFERROR(1/(PRODUCT($I$50:Q50)*Q48),0)</f>
        <v>0.9289568704051242</v>
      </c>
      <c r="R51" s="30">
        <f>IFERROR(1/(PRODUCT($I$50:R50)*R48),0)</f>
        <v>0.90696301723712391</v>
      </c>
      <c r="S51" s="30">
        <f>IFERROR(1/(PRODUCT($I$50:S50)*S48),0)</f>
        <v>0.88525700722930956</v>
      </c>
      <c r="T51" s="30">
        <f>IFERROR(1/(PRODUCT($I$50:T50)*T48),0)</f>
        <v>0.86384329185022235</v>
      </c>
      <c r="U51" s="30">
        <f>IFERROR(1/(PRODUCT($I$50:U50)*U48),0)</f>
        <v>0.84294755848380709</v>
      </c>
      <c r="V51" s="30">
        <f>IFERROR(1/(PRODUCT($I$50:V50)*V48),0)</f>
        <v>0.82277360674291877</v>
      </c>
      <c r="W51" s="30">
        <f>IFERROR(1/(PRODUCT($I$50:W50)*W48),0)</f>
        <v>0.80308247071784533</v>
      </c>
      <c r="X51" s="30">
        <f>IFERROR(1/(PRODUCT($I$50:X50)*X48),0)</f>
        <v>0.78365649688939809</v>
      </c>
      <c r="Y51" s="30">
        <f>IFERROR(1/(PRODUCT($I$50:Y50)*Y48),0)</f>
        <v>0.76508200596676057</v>
      </c>
      <c r="Z51" s="30">
        <f>IFERROR(1/(PRODUCT($I$50:Z50)*Z48),0)</f>
        <v>0.74733285076118261</v>
      </c>
      <c r="AA51" s="30">
        <f>IFERROR(1/(PRODUCT($I$50:AA50)*AA48),0)</f>
        <v>0.72980733842592671</v>
      </c>
      <c r="AB51" s="30">
        <f>IFERROR(1/(PRODUCT($I$50:AB50)*AB48),0)</f>
        <v>0.71250919844154037</v>
      </c>
      <c r="AC51" s="30">
        <f>IFERROR(1/(PRODUCT($I$50:AC50)*AC48),0)</f>
        <v>0.69579466439246807</v>
      </c>
      <c r="AD51" s="30">
        <f>IFERROR(1/(PRODUCT($I$50:AD50)*AD48),0)</f>
        <v>0.67981891977769227</v>
      </c>
      <c r="AE51" s="30">
        <f>IFERROR(1/(PRODUCT($I$50:AE50)*AE48),0)</f>
        <v>0.66404057782568959</v>
      </c>
      <c r="AF51" s="30">
        <f>IFERROR(1/(PRODUCT($I$50:AF50)*AF48),0)</f>
        <v>0.64846305423397999</v>
      </c>
      <c r="AG51" s="30">
        <f>IFERROR(1/(PRODUCT($I$50:AG50)*AG48),0)</f>
        <v>0.63325095897504624</v>
      </c>
      <c r="AH51" s="30">
        <f>IFERROR(1/(PRODUCT($I$50:AH50)*AH48),0)</f>
        <v>0.61871124472403138</v>
      </c>
      <c r="AI51" s="30">
        <f>IFERROR(1/(PRODUCT($I$50:AI50)*AI48),0)</f>
        <v>0.60435118897271844</v>
      </c>
      <c r="AJ51" s="30">
        <f>IFERROR(1/(PRODUCT($I$50:AJ50)*AJ48),0)</f>
        <v>0.59017390038784601</v>
      </c>
      <c r="AK51" s="30">
        <f>IFERROR(1/(PRODUCT($I$50:AK50)*AK48),0)</f>
        <v>0.5763291924535725</v>
      </c>
      <c r="AL51" s="30">
        <f>IFERROR(1/(PRODUCT($I$50:AL50)*AL48),0)</f>
        <v>0.56295280822697924</v>
      </c>
      <c r="AM51" s="30">
        <f>IFERROR(1/(PRODUCT($I$50:AM50)*AM48),0)</f>
        <v>0.54988688485734116</v>
      </c>
      <c r="AN51" s="30">
        <f>IFERROR(1/(PRODUCT($I$50:AN50)*AN48),0)</f>
        <v>0.53698725762419119</v>
      </c>
      <c r="AO51" s="30">
        <f>IFERROR(1/(PRODUCT($I$50:AO50)*AO48),0)</f>
        <v>0.52439023877712299</v>
      </c>
      <c r="AP51" s="30">
        <f>IFERROR(1/(PRODUCT($I$50:AP50)*AP48),0)</f>
        <v>0.51235001346079434</v>
      </c>
      <c r="AQ51" s="30">
        <f>IFERROR(1/(PRODUCT($I$50:AQ50)*AQ48),0)</f>
        <v>0.50045856196347327</v>
      </c>
      <c r="AR51" s="30">
        <f>IFERROR(1/(PRODUCT($I$50:AR50)*AR48),0)</f>
        <v>0.48871845854812829</v>
      </c>
      <c r="AS51" s="30">
        <f>IFERROR(1/(PRODUCT($I$50:AS50)*AS48),0)</f>
        <v>0.47725376260640551</v>
      </c>
      <c r="AT51" s="30">
        <f>IFERROR(1/(PRODUCT($I$50:AT50)*AT48),0)</f>
        <v>0.46629581104680556</v>
      </c>
      <c r="AU51" s="30">
        <f>IFERROR(1/(PRODUCT($I$50:AU50)*AU48),0)</f>
        <v>0.45547326030066149</v>
      </c>
      <c r="AV51" s="30">
        <f>IFERROR(1/(PRODUCT($I$50:AV50)*AV48),0)</f>
        <v>0.4447884532351678</v>
      </c>
      <c r="AW51" s="30">
        <f>IFERROR(1/(PRODUCT($I$50:AW50)*AW48),0)</f>
        <v>0.43435429777093709</v>
      </c>
      <c r="AX51" s="30">
        <f>IFERROR(1/(PRODUCT($I$50:AX50)*AX48),0)</f>
        <v>0.42438133636632835</v>
      </c>
      <c r="AY51" s="30">
        <f>IFERROR(1/(PRODUCT($I$50:AY50)*AY48),0)</f>
        <v>0.41453160484454976</v>
      </c>
      <c r="AZ51" s="30">
        <f>IFERROR(1/(PRODUCT($I$50:AZ50)*AZ48),0)</f>
        <v>0.40480723547676351</v>
      </c>
      <c r="BA51" s="30">
        <f>IFERROR(1/(PRODUCT($I$50:BA50)*BA48),0)</f>
        <v>0.39531098709781387</v>
      </c>
      <c r="BB51" s="30">
        <f>IFERROR(1/(PRODUCT($I$50:BB50)*BB48),0)</f>
        <v>0.38613596747074508</v>
      </c>
      <c r="BC51" s="30">
        <f>IFERROR(1/(PRODUCT($I$50:BC50)*BC48),0)</f>
        <v>0.37717389660529593</v>
      </c>
      <c r="BD51" s="30">
        <f>IFERROR(1/(PRODUCT($I$50:BD50)*BD48),0)</f>
        <v>0.36832589022022783</v>
      </c>
      <c r="BE51" s="30">
        <f>IFERROR(1/(PRODUCT($I$50:BE50)*BE48),0)</f>
        <v>0.35968544649443923</v>
      </c>
      <c r="BF51" s="30">
        <f>IFERROR(1/(PRODUCT($I$50:BF50)*BF48),0)</f>
        <v>0.35142691401508475</v>
      </c>
      <c r="BG51" s="30">
        <f>IFERROR(1/(PRODUCT($I$50:BG50)*BG48),0)</f>
        <v>0.34327042725199158</v>
      </c>
      <c r="BH51" s="30">
        <f>IFERROR(1/(PRODUCT($I$50:BH50)*BH48),0)</f>
        <v>0.3352177519224761</v>
      </c>
      <c r="BI51" s="30">
        <f>IFERROR(1/(PRODUCT($I$50:BI50)*BI48),0)</f>
        <v>0.32735398182572917</v>
      </c>
      <c r="BJ51" s="30">
        <f>IFERROR(1/(PRODUCT($I$50:BJ50)*BJ48),0)</f>
        <v>0.3198377936743812</v>
      </c>
      <c r="BK51" s="30">
        <f>IFERROR(1/(PRODUCT($I$50:BK50)*BK48),0)</f>
        <v>0.31241447853714038</v>
      </c>
      <c r="BL51" s="30">
        <f>IFERROR(1/(PRODUCT($I$50:BL50)*BL48),0)</f>
        <v>0.305085643414234</v>
      </c>
      <c r="BM51" s="30">
        <f>IFERROR(1/(PRODUCT($I$50:BM50)*BM48),0)</f>
        <v>0.29792873317941304</v>
      </c>
      <c r="BN51" s="30">
        <f>IFERROR(1/(PRODUCT($I$50:BN50)*BN48),0)</f>
        <v>0.2910881613868227</v>
      </c>
      <c r="BO51" s="30">
        <f>IFERROR(1/(PRODUCT($I$50:BO50)*BO48),0)</f>
        <v>0.28433211442354761</v>
      </c>
      <c r="BP51" s="30">
        <f>IFERROR(1/(PRODUCT($I$50:BP50)*BP48),0)</f>
        <v>0.27766205483951395</v>
      </c>
      <c r="BQ51" s="30">
        <f>IFERROR(1/(PRODUCT($I$50:BQ50)*BQ48),0)</f>
        <v>0.27114846613090277</v>
      </c>
      <c r="BR51" s="30">
        <f>IFERROR(1/(PRODUCT($I$50:BR50)*BR48),0)</f>
        <v>0.2648552120099768</v>
      </c>
      <c r="BS51" s="30">
        <f>IFERROR(1/(PRODUCT($I$50:BS50)*BS48),0)</f>
        <v>0.258708021954969</v>
      </c>
      <c r="BT51" s="30">
        <f>IFERROR(1/(PRODUCT($I$50:BT50)*BT48),0)</f>
        <v>0.25263907007169123</v>
      </c>
      <c r="BU51" s="30">
        <f>IFERROR(1/(PRODUCT($I$50:BU50)*BU48),0)</f>
        <v>0.24671248786324315</v>
      </c>
    </row>
    <row r="52" spans="4:73" x14ac:dyDescent="0.15"/>
    <row r="53" spans="4:73" x14ac:dyDescent="0.15">
      <c r="D53" s="2" t="str">
        <f>D$23</f>
        <v>Debt service for debt sizing</v>
      </c>
      <c r="E53" s="3">
        <f t="shared" ref="E53:BP53" si="26">E$23</f>
        <v>0</v>
      </c>
      <c r="F53" s="7" t="str">
        <f t="shared" si="26"/>
        <v>$ 000s</v>
      </c>
      <c r="G53" s="7">
        <f t="shared" si="26"/>
        <v>59739.890371771762</v>
      </c>
      <c r="I53" s="7">
        <f t="shared" si="26"/>
        <v>0</v>
      </c>
      <c r="J53" s="7">
        <f t="shared" si="26"/>
        <v>0</v>
      </c>
      <c r="K53" s="7">
        <f t="shared" si="26"/>
        <v>0</v>
      </c>
      <c r="L53" s="7">
        <f t="shared" si="26"/>
        <v>0</v>
      </c>
      <c r="M53" s="7">
        <f t="shared" si="26"/>
        <v>0</v>
      </c>
      <c r="N53" s="7">
        <f t="shared" si="26"/>
        <v>0</v>
      </c>
      <c r="O53" s="7">
        <f t="shared" si="26"/>
        <v>905.33158861667584</v>
      </c>
      <c r="P53" s="7">
        <f t="shared" si="26"/>
        <v>917.19101721072309</v>
      </c>
      <c r="Q53" s="7">
        <f t="shared" si="26"/>
        <v>917.80735739228078</v>
      </c>
      <c r="R53" s="7">
        <f t="shared" si="26"/>
        <v>904.30342884374966</v>
      </c>
      <c r="S53" s="7">
        <f t="shared" si="26"/>
        <v>918.91156244592582</v>
      </c>
      <c r="T53" s="7">
        <f t="shared" si="26"/>
        <v>930.94888246888365</v>
      </c>
      <c r="U53" s="7">
        <f t="shared" si="26"/>
        <v>931.57446775316453</v>
      </c>
      <c r="V53" s="7">
        <f t="shared" si="26"/>
        <v>929.42267018889436</v>
      </c>
      <c r="W53" s="7">
        <f t="shared" si="26"/>
        <v>933.34431536979389</v>
      </c>
      <c r="X53" s="7">
        <f t="shared" si="26"/>
        <v>944.91311570591677</v>
      </c>
      <c r="Y53" s="7">
        <f t="shared" si="26"/>
        <v>945.54808476946198</v>
      </c>
      <c r="Z53" s="7">
        <f t="shared" si="26"/>
        <v>931.63599998055156</v>
      </c>
      <c r="AA53" s="7">
        <f t="shared" si="26"/>
        <v>946.68566442085353</v>
      </c>
      <c r="AB53" s="7">
        <f t="shared" si="26"/>
        <v>959.08681244150534</v>
      </c>
      <c r="AC53" s="7">
        <f t="shared" si="26"/>
        <v>959.73130604100368</v>
      </c>
      <c r="AD53" s="7">
        <f t="shared" si="26"/>
        <v>945.61053998025977</v>
      </c>
      <c r="AE53" s="7">
        <f t="shared" si="26"/>
        <v>960.88594938716631</v>
      </c>
      <c r="AF53" s="7">
        <f t="shared" si="26"/>
        <v>973.47311462812775</v>
      </c>
      <c r="AG53" s="7">
        <f t="shared" si="26"/>
        <v>974.12727563161866</v>
      </c>
      <c r="AH53" s="7">
        <f t="shared" si="26"/>
        <v>959.79469807996361</v>
      </c>
      <c r="AI53" s="7">
        <f t="shared" si="26"/>
        <v>975.29923862797352</v>
      </c>
      <c r="AJ53" s="7">
        <f t="shared" si="26"/>
        <v>988.0752113475495</v>
      </c>
      <c r="AK53" s="7">
        <f t="shared" si="26"/>
        <v>988.73918476609265</v>
      </c>
      <c r="AL53" s="7">
        <f t="shared" si="26"/>
        <v>986.45534526305255</v>
      </c>
      <c r="AM53" s="7">
        <f t="shared" si="26"/>
        <v>990.6176365165436</v>
      </c>
      <c r="AN53" s="7">
        <f t="shared" si="26"/>
        <v>1002.8963395177625</v>
      </c>
      <c r="AO53" s="7">
        <f t="shared" si="26"/>
        <v>1003.5702725375838</v>
      </c>
      <c r="AP53" s="7">
        <f t="shared" si="26"/>
        <v>988.80449282943005</v>
      </c>
      <c r="AQ53" s="7">
        <f t="shared" si="26"/>
        <v>1004.7776581155038</v>
      </c>
      <c r="AR53" s="7">
        <f t="shared" si="26"/>
        <v>1017.9397846105292</v>
      </c>
      <c r="AS53" s="7">
        <f t="shared" si="26"/>
        <v>1018.6238266256478</v>
      </c>
      <c r="AT53" s="7">
        <f t="shared" si="26"/>
        <v>1003.6365602218715</v>
      </c>
      <c r="AU53" s="7">
        <f t="shared" si="26"/>
        <v>1019.8493229872363</v>
      </c>
      <c r="AV53" s="7">
        <f t="shared" si="26"/>
        <v>1033.2088813796868</v>
      </c>
      <c r="AW53" s="7">
        <f t="shared" si="26"/>
        <v>1033.9031840250323</v>
      </c>
      <c r="AX53" s="7">
        <f t="shared" si="26"/>
        <v>1018.6911086251996</v>
      </c>
      <c r="AY53" s="7">
        <f t="shared" si="26"/>
        <v>1035.1470628320449</v>
      </c>
      <c r="AZ53" s="7">
        <f t="shared" si="26"/>
        <v>1048.7070146003821</v>
      </c>
      <c r="BA53" s="7">
        <f t="shared" si="26"/>
        <v>1049.4117317854075</v>
      </c>
      <c r="BB53" s="7">
        <f t="shared" si="26"/>
        <v>1046.9877477814034</v>
      </c>
      <c r="BC53" s="7">
        <f t="shared" si="26"/>
        <v>1051.4054520049442</v>
      </c>
      <c r="BD53" s="7">
        <f t="shared" si="26"/>
        <v>1064.4376198193877</v>
      </c>
      <c r="BE53" s="7">
        <f t="shared" si="26"/>
        <v>1065.1529077621885</v>
      </c>
      <c r="BF53" s="7">
        <f t="shared" si="26"/>
        <v>1049.4810473833961</v>
      </c>
      <c r="BG53" s="7">
        <f t="shared" si="26"/>
        <v>1066.4343828061433</v>
      </c>
      <c r="BH53" s="7">
        <f t="shared" si="26"/>
        <v>1080.4041841166784</v>
      </c>
      <c r="BI53" s="7">
        <f t="shared" si="26"/>
        <v>1081.1302013786212</v>
      </c>
      <c r="BJ53" s="7">
        <f t="shared" si="26"/>
        <v>1065.2232630941467</v>
      </c>
      <c r="BK53" s="7">
        <f t="shared" si="26"/>
        <v>1082.4308985482351</v>
      </c>
      <c r="BL53" s="7">
        <f t="shared" si="26"/>
        <v>1096.6102468784284</v>
      </c>
      <c r="BM53" s="7">
        <f t="shared" si="26"/>
        <v>1097.3471543993005</v>
      </c>
      <c r="BN53" s="7">
        <f t="shared" si="26"/>
        <v>1081.2016120405588</v>
      </c>
      <c r="BO53" s="7">
        <f t="shared" si="26"/>
        <v>1098.6673620264585</v>
      </c>
      <c r="BP53" s="7">
        <f t="shared" si="26"/>
        <v>1113.0594005816047</v>
      </c>
      <c r="BQ53" s="7">
        <f>BQ$23</f>
        <v>1113.80736171529</v>
      </c>
      <c r="BR53" s="7">
        <f>BR$23</f>
        <v>1111.2346334461413</v>
      </c>
      <c r="BS53" s="7">
        <f>BS$23</f>
        <v>1115.9234236864497</v>
      </c>
      <c r="BT53" s="7">
        <f>BT$23</f>
        <v>1129.7552915903284</v>
      </c>
      <c r="BU53" s="7">
        <f>BU$23</f>
        <v>1130.5144721410188</v>
      </c>
    </row>
    <row r="54" spans="4:73" x14ac:dyDescent="0.15">
      <c r="D54" s="2" t="str">
        <f t="shared" ref="D54:BO54" si="27">D$51</f>
        <v>Discount factor</v>
      </c>
      <c r="E54" s="3">
        <f t="shared" si="27"/>
        <v>0</v>
      </c>
      <c r="F54" s="7" t="str">
        <f t="shared" si="27"/>
        <v>Factor</v>
      </c>
      <c r="G54" s="7">
        <f t="shared" si="27"/>
        <v>0</v>
      </c>
      <c r="I54" s="30">
        <f t="shared" si="27"/>
        <v>0</v>
      </c>
      <c r="J54" s="30">
        <f t="shared" si="27"/>
        <v>0</v>
      </c>
      <c r="K54" s="30">
        <f t="shared" si="27"/>
        <v>0</v>
      </c>
      <c r="L54" s="30">
        <f t="shared" si="27"/>
        <v>0</v>
      </c>
      <c r="M54" s="30">
        <f t="shared" si="27"/>
        <v>0</v>
      </c>
      <c r="N54" s="30">
        <f t="shared" si="27"/>
        <v>0</v>
      </c>
      <c r="O54" s="30">
        <f t="shared" si="27"/>
        <v>0.97582660645455088</v>
      </c>
      <c r="P54" s="30">
        <f t="shared" si="27"/>
        <v>0.95198467904816686</v>
      </c>
      <c r="Q54" s="30">
        <f t="shared" si="27"/>
        <v>0.9289568704051242</v>
      </c>
      <c r="R54" s="30">
        <f t="shared" si="27"/>
        <v>0.90696301723712391</v>
      </c>
      <c r="S54" s="30">
        <f t="shared" si="27"/>
        <v>0.88525700722930956</v>
      </c>
      <c r="T54" s="30">
        <f t="shared" si="27"/>
        <v>0.86384329185022235</v>
      </c>
      <c r="U54" s="30">
        <f t="shared" si="27"/>
        <v>0.84294755848380709</v>
      </c>
      <c r="V54" s="30">
        <f t="shared" si="27"/>
        <v>0.82277360674291877</v>
      </c>
      <c r="W54" s="30">
        <f t="shared" si="27"/>
        <v>0.80308247071784533</v>
      </c>
      <c r="X54" s="30">
        <f t="shared" si="27"/>
        <v>0.78365649688939809</v>
      </c>
      <c r="Y54" s="30">
        <f t="shared" si="27"/>
        <v>0.76508200596676057</v>
      </c>
      <c r="Z54" s="30">
        <f t="shared" si="27"/>
        <v>0.74733285076118261</v>
      </c>
      <c r="AA54" s="30">
        <f t="shared" si="27"/>
        <v>0.72980733842592671</v>
      </c>
      <c r="AB54" s="30">
        <f t="shared" si="27"/>
        <v>0.71250919844154037</v>
      </c>
      <c r="AC54" s="30">
        <f t="shared" si="27"/>
        <v>0.69579466439246807</v>
      </c>
      <c r="AD54" s="30">
        <f t="shared" si="27"/>
        <v>0.67981891977769227</v>
      </c>
      <c r="AE54" s="30">
        <f t="shared" si="27"/>
        <v>0.66404057782568959</v>
      </c>
      <c r="AF54" s="30">
        <f t="shared" si="27"/>
        <v>0.64846305423397999</v>
      </c>
      <c r="AG54" s="30">
        <f t="shared" si="27"/>
        <v>0.63325095897504624</v>
      </c>
      <c r="AH54" s="30">
        <f t="shared" si="27"/>
        <v>0.61871124472403138</v>
      </c>
      <c r="AI54" s="30">
        <f t="shared" si="27"/>
        <v>0.60435118897271844</v>
      </c>
      <c r="AJ54" s="30">
        <f t="shared" si="27"/>
        <v>0.59017390038784601</v>
      </c>
      <c r="AK54" s="30">
        <f t="shared" si="27"/>
        <v>0.5763291924535725</v>
      </c>
      <c r="AL54" s="30">
        <f t="shared" si="27"/>
        <v>0.56295280822697924</v>
      </c>
      <c r="AM54" s="30">
        <f t="shared" si="27"/>
        <v>0.54988688485734116</v>
      </c>
      <c r="AN54" s="30">
        <f t="shared" si="27"/>
        <v>0.53698725762419119</v>
      </c>
      <c r="AO54" s="30">
        <f t="shared" si="27"/>
        <v>0.52439023877712299</v>
      </c>
      <c r="AP54" s="30">
        <f t="shared" si="27"/>
        <v>0.51235001346079434</v>
      </c>
      <c r="AQ54" s="30">
        <f t="shared" si="27"/>
        <v>0.50045856196347327</v>
      </c>
      <c r="AR54" s="30">
        <f t="shared" si="27"/>
        <v>0.48871845854812829</v>
      </c>
      <c r="AS54" s="30">
        <f t="shared" si="27"/>
        <v>0.47725376260640551</v>
      </c>
      <c r="AT54" s="30">
        <f t="shared" si="27"/>
        <v>0.46629581104680556</v>
      </c>
      <c r="AU54" s="30">
        <f t="shared" si="27"/>
        <v>0.45547326030066149</v>
      </c>
      <c r="AV54" s="30">
        <f t="shared" si="27"/>
        <v>0.4447884532351678</v>
      </c>
      <c r="AW54" s="30">
        <f t="shared" si="27"/>
        <v>0.43435429777093709</v>
      </c>
      <c r="AX54" s="30">
        <f t="shared" si="27"/>
        <v>0.42438133636632835</v>
      </c>
      <c r="AY54" s="30">
        <f t="shared" si="27"/>
        <v>0.41453160484454976</v>
      </c>
      <c r="AZ54" s="30">
        <f t="shared" si="27"/>
        <v>0.40480723547676351</v>
      </c>
      <c r="BA54" s="30">
        <f t="shared" si="27"/>
        <v>0.39531098709781387</v>
      </c>
      <c r="BB54" s="30">
        <f t="shared" si="27"/>
        <v>0.38613596747074508</v>
      </c>
      <c r="BC54" s="30">
        <f t="shared" si="27"/>
        <v>0.37717389660529593</v>
      </c>
      <c r="BD54" s="30">
        <f t="shared" si="27"/>
        <v>0.36832589022022783</v>
      </c>
      <c r="BE54" s="30">
        <f t="shared" si="27"/>
        <v>0.35968544649443923</v>
      </c>
      <c r="BF54" s="30">
        <f t="shared" si="27"/>
        <v>0.35142691401508475</v>
      </c>
      <c r="BG54" s="30">
        <f t="shared" si="27"/>
        <v>0.34327042725199158</v>
      </c>
      <c r="BH54" s="30">
        <f t="shared" si="27"/>
        <v>0.3352177519224761</v>
      </c>
      <c r="BI54" s="30">
        <f t="shared" si="27"/>
        <v>0.32735398182572917</v>
      </c>
      <c r="BJ54" s="30">
        <f t="shared" si="27"/>
        <v>0.3198377936743812</v>
      </c>
      <c r="BK54" s="30">
        <f t="shared" si="27"/>
        <v>0.31241447853714038</v>
      </c>
      <c r="BL54" s="30">
        <f t="shared" si="27"/>
        <v>0.305085643414234</v>
      </c>
      <c r="BM54" s="30">
        <f t="shared" si="27"/>
        <v>0.29792873317941304</v>
      </c>
      <c r="BN54" s="30">
        <f t="shared" si="27"/>
        <v>0.2910881613868227</v>
      </c>
      <c r="BO54" s="30">
        <f t="shared" si="27"/>
        <v>0.28433211442354761</v>
      </c>
      <c r="BP54" s="30">
        <f t="shared" ref="BP54:BU54" si="28">BP$51</f>
        <v>0.27766205483951395</v>
      </c>
      <c r="BQ54" s="30">
        <f t="shared" si="28"/>
        <v>0.27114846613090277</v>
      </c>
      <c r="BR54" s="30">
        <f t="shared" si="28"/>
        <v>0.2648552120099768</v>
      </c>
      <c r="BS54" s="30">
        <f t="shared" si="28"/>
        <v>0.258708021954969</v>
      </c>
      <c r="BT54" s="30">
        <f t="shared" si="28"/>
        <v>0.25263907007169123</v>
      </c>
      <c r="BU54" s="30">
        <f t="shared" si="28"/>
        <v>0.24671248786324315</v>
      </c>
    </row>
    <row r="55" spans="4:73" ht="14" thickBot="1" x14ac:dyDescent="0.2">
      <c r="D55" s="2" t="s">
        <v>36</v>
      </c>
      <c r="F55" s="7" t="s">
        <v>8</v>
      </c>
      <c r="G55" s="7">
        <f>SUM(I55:BU55)</f>
        <v>30866.775052486486</v>
      </c>
      <c r="I55" s="7">
        <f t="shared" ref="I55:BT55" si="29">I53*I54</f>
        <v>0</v>
      </c>
      <c r="J55" s="7">
        <f t="shared" si="29"/>
        <v>0</v>
      </c>
      <c r="K55" s="7">
        <f t="shared" si="29"/>
        <v>0</v>
      </c>
      <c r="L55" s="7">
        <f t="shared" si="29"/>
        <v>0</v>
      </c>
      <c r="M55" s="7">
        <f t="shared" si="29"/>
        <v>0</v>
      </c>
      <c r="N55" s="7">
        <f t="shared" si="29"/>
        <v>0</v>
      </c>
      <c r="O55" s="7">
        <f t="shared" si="29"/>
        <v>883.44665183591826</v>
      </c>
      <c r="P55" s="7">
        <f t="shared" si="29"/>
        <v>873.15179614521196</v>
      </c>
      <c r="Q55" s="7">
        <f t="shared" si="29"/>
        <v>852.60345035793046</v>
      </c>
      <c r="R55" s="7">
        <f t="shared" si="29"/>
        <v>820.16976632200397</v>
      </c>
      <c r="S55" s="7">
        <f t="shared" si="29"/>
        <v>813.47289967928907</v>
      </c>
      <c r="T55" s="7">
        <f t="shared" si="29"/>
        <v>804.19394717620617</v>
      </c>
      <c r="U55" s="7">
        <f t="shared" si="29"/>
        <v>785.2684231383821</v>
      </c>
      <c r="V55" s="7">
        <f t="shared" si="29"/>
        <v>764.70444253995083</v>
      </c>
      <c r="W55" s="7">
        <f t="shared" si="29"/>
        <v>749.55245881762994</v>
      </c>
      <c r="X55" s="7">
        <f t="shared" si="29"/>
        <v>740.48730211894519</v>
      </c>
      <c r="Y55" s="7">
        <f t="shared" si="29"/>
        <v>723.42182543344859</v>
      </c>
      <c r="Z55" s="7">
        <f t="shared" si="29"/>
        <v>696.24218773721066</v>
      </c>
      <c r="AA55" s="7">
        <f t="shared" si="29"/>
        <v>690.89814507696315</v>
      </c>
      <c r="AB55" s="7">
        <f t="shared" si="29"/>
        <v>683.35817596854895</v>
      </c>
      <c r="AC55" s="7">
        <f t="shared" si="29"/>
        <v>667.77592199374521</v>
      </c>
      <c r="AD55" s="7">
        <f t="shared" si="29"/>
        <v>642.84393581978043</v>
      </c>
      <c r="AE55" s="7">
        <f t="shared" si="29"/>
        <v>638.06726105564019</v>
      </c>
      <c r="AF55" s="7">
        <f t="shared" si="29"/>
        <v>631.26134912642101</v>
      </c>
      <c r="AG55" s="7">
        <f t="shared" si="29"/>
        <v>616.86703145747174</v>
      </c>
      <c r="AH55" s="7">
        <f t="shared" si="29"/>
        <v>593.83577232858022</v>
      </c>
      <c r="AI55" s="7">
        <f t="shared" si="29"/>
        <v>589.42325446900281</v>
      </c>
      <c r="AJ55" s="7">
        <f t="shared" si="29"/>
        <v>583.13620135752853</v>
      </c>
      <c r="AK55" s="7">
        <f t="shared" si="29"/>
        <v>569.83925590344575</v>
      </c>
      <c r="AL55" s="7">
        <f t="shared" si="29"/>
        <v>555.32780680634983</v>
      </c>
      <c r="AM55" s="7">
        <f t="shared" si="29"/>
        <v>544.72764622882403</v>
      </c>
      <c r="AN55" s="7">
        <f t="shared" si="29"/>
        <v>538.5425550389831</v>
      </c>
      <c r="AO55" s="7">
        <f t="shared" si="29"/>
        <v>526.26245484560593</v>
      </c>
      <c r="AP55" s="7">
        <f t="shared" si="29"/>
        <v>506.61399521125242</v>
      </c>
      <c r="AQ55" s="7">
        <f t="shared" si="29"/>
        <v>502.8495818735114</v>
      </c>
      <c r="AR55" s="7">
        <f t="shared" si="29"/>
        <v>497.48596242967153</v>
      </c>
      <c r="AS55" s="7">
        <f t="shared" si="29"/>
        <v>486.14205393762529</v>
      </c>
      <c r="AT55" s="7">
        <f t="shared" si="29"/>
        <v>467.99152384488366</v>
      </c>
      <c r="AU55" s="7">
        <f t="shared" si="29"/>
        <v>464.51409615641887</v>
      </c>
      <c r="AV55" s="7">
        <f t="shared" si="29"/>
        <v>459.55938021770885</v>
      </c>
      <c r="AW55" s="7">
        <f t="shared" si="29"/>
        <v>449.08029146032885</v>
      </c>
      <c r="AX55" s="7">
        <f t="shared" si="29"/>
        <v>432.31349402285878</v>
      </c>
      <c r="AY55" s="7">
        <f t="shared" si="29"/>
        <v>429.10117320588955</v>
      </c>
      <c r="AZ55" s="7">
        <f t="shared" si="29"/>
        <v>424.52418740547051</v>
      </c>
      <c r="BA55" s="7">
        <f t="shared" si="29"/>
        <v>414.84398756411571</v>
      </c>
      <c r="BB55" s="7">
        <f t="shared" si="29"/>
        <v>404.27962691958862</v>
      </c>
      <c r="BC55" s="7">
        <f t="shared" si="29"/>
        <v>396.56269124475727</v>
      </c>
      <c r="BD55" s="7">
        <f t="shared" si="29"/>
        <v>392.05993390387641</v>
      </c>
      <c r="BE55" s="7">
        <f t="shared" si="29"/>
        <v>383.11999921329306</v>
      </c>
      <c r="BF55" s="7">
        <f t="shared" si="29"/>
        <v>368.8158857992658</v>
      </c>
      <c r="BG55" s="7">
        <f t="shared" si="29"/>
        <v>366.07538622207875</v>
      </c>
      <c r="BH55" s="7">
        <f t="shared" si="29"/>
        <v>362.17066176722989</v>
      </c>
      <c r="BI55" s="7">
        <f t="shared" si="29"/>
        <v>353.91227629334406</v>
      </c>
      <c r="BJ55" s="7">
        <f t="shared" si="29"/>
        <v>340.69865823865678</v>
      </c>
      <c r="BK55" s="7">
        <f t="shared" si="29"/>
        <v>338.16708472243516</v>
      </c>
      <c r="BL55" s="7">
        <f t="shared" si="29"/>
        <v>334.56004274354729</v>
      </c>
      <c r="BM55" s="7">
        <f t="shared" si="29"/>
        <v>326.93124756821737</v>
      </c>
      <c r="BN55" s="7">
        <f t="shared" si="29"/>
        <v>314.72498933735505</v>
      </c>
      <c r="BO55" s="7">
        <f t="shared" si="29"/>
        <v>312.38641409312419</v>
      </c>
      <c r="BP55" s="7">
        <f t="shared" si="29"/>
        <v>309.05436032392606</v>
      </c>
      <c r="BQ55" s="7">
        <f t="shared" si="29"/>
        <v>302.00715769440848</v>
      </c>
      <c r="BR55" s="7">
        <f t="shared" si="29"/>
        <v>294.31628443420664</v>
      </c>
      <c r="BS55" s="7">
        <f t="shared" si="29"/>
        <v>288.69834159513823</v>
      </c>
      <c r="BT55" s="7">
        <f t="shared" si="29"/>
        <v>285.42032627595296</v>
      </c>
      <c r="BU55" s="7">
        <f t="shared" ref="BU55" si="30">BU53*BU54</f>
        <v>278.91203798731186</v>
      </c>
    </row>
    <row r="56" spans="4:73" ht="14" thickBot="1" x14ac:dyDescent="0.2">
      <c r="D56" s="31" t="s">
        <v>37</v>
      </c>
      <c r="E56" s="32">
        <f>SUM(I55:BU55)</f>
        <v>30866.775052486486</v>
      </c>
      <c r="F56" s="33" t="s">
        <v>8</v>
      </c>
    </row>
    <row r="57" spans="4:73" x14ac:dyDescent="0.15"/>
  </sheetData>
  <conditionalFormatting sqref="I18:BU18">
    <cfRule type="cellIs" dxfId="5" priority="1" operator="equal">
      <formula>0</formula>
    </cfRule>
    <cfRule type="cellIs" dxfId="4" priority="2" operator="equal">
      <formula>1</formula>
    </cfRule>
  </conditionalFormatting>
  <conditionalFormatting sqref="I38:BU38">
    <cfRule type="cellIs" dxfId="3" priority="5" operator="equal">
      <formula>0</formula>
    </cfRule>
    <cfRule type="cellIs" dxfId="2" priority="6" operator="equal">
      <formula>1</formula>
    </cfRule>
  </conditionalFormatting>
  <conditionalFormatting sqref="I48:BU48">
    <cfRule type="cellIs" dxfId="1" priority="7" operator="equal">
      <formula>0</formula>
    </cfRule>
    <cfRule type="cellIs" dxfId="0" priority="8" operator="equal">
      <formula>1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Debt sizing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Justus Oyagi</dc:creator>
  <cp:lastModifiedBy>Justus Oyagi</cp:lastModifiedBy>
  <dcterms:created xsi:type="dcterms:W3CDTF">2025-07-05T08:49:28Z</dcterms:created>
  <dcterms:modified xsi:type="dcterms:W3CDTF">2025-07-05T09:21:20Z</dcterms:modified>
</cp:coreProperties>
</file>